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I:\Environ\Woodland Conservation\TCP Worksheets\2024 WCO Workbook Templates\"/>
    </mc:Choice>
  </mc:AlternateContent>
  <xr:revisionPtr revIDLastSave="0" documentId="8_{4573F9CD-ACC4-40F3-BC1B-E6C4F6C5ADB1}" xr6:coauthVersionLast="47" xr6:coauthVersionMax="47" xr10:uidLastSave="{00000000-0000-0000-0000-000000000000}"/>
  <workbookProtection workbookAlgorithmName="SHA-512" workbookHashValue="qf3BCIZEEYqoJncOhao5lpkRoFOrZjuKlk4sr3hvgHYkYnF2MpPPqn+YvKZDeqkA/ZIw0C0ahCdpVBa/raXcAg==" workbookSaltValue="lgiQyID2ccYYzU032xwttQ==" workbookSpinCount="100000" lockStructure="1"/>
  <bookViews>
    <workbookView xWindow="4635" yWindow="4635" windowWidth="38700" windowHeight="15345" tabRatio="535" xr2:uid="{1BA54657-2D7F-4420-86AC-A30784E4C841}"/>
  </bookViews>
  <sheets>
    <sheet name="Standard Worksheet" sheetId="1" r:id="rId1"/>
    <sheet name="Phased Worksheet" sheetId="13" r:id="rId2"/>
    <sheet name="Government and Linear Projects" sheetId="8" r:id="rId3"/>
    <sheet name="Specimen Tree Worksheet" sheetId="12" r:id="rId4"/>
    <sheet name="A" sheetId="2" r:id="rId5"/>
    <sheet name="B"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3" l="1"/>
  <c r="E63" i="13"/>
  <c r="E88" i="13" l="1"/>
  <c r="D55" i="13"/>
  <c r="G17" i="8"/>
  <c r="AF3" i="14"/>
  <c r="AG3" i="14"/>
  <c r="AH3" i="14"/>
  <c r="AI3" i="14"/>
  <c r="AJ3" i="14"/>
  <c r="AK3" i="14"/>
  <c r="AF4" i="14"/>
  <c r="AG4" i="14"/>
  <c r="AH4" i="14"/>
  <c r="AI4" i="14"/>
  <c r="AJ4" i="14"/>
  <c r="AK4" i="14"/>
  <c r="AF5" i="14"/>
  <c r="AG5" i="14"/>
  <c r="AH5" i="14"/>
  <c r="AI5" i="14"/>
  <c r="AJ5" i="14"/>
  <c r="AK5" i="14"/>
  <c r="AF6" i="14"/>
  <c r="AG6" i="14"/>
  <c r="AH6" i="14"/>
  <c r="AI6" i="14"/>
  <c r="AJ6" i="14"/>
  <c r="AK6" i="14"/>
  <c r="AF7" i="14"/>
  <c r="AG7" i="14"/>
  <c r="AH7" i="14"/>
  <c r="AI7" i="14"/>
  <c r="AJ7" i="14"/>
  <c r="AK7" i="14"/>
  <c r="AF8" i="14"/>
  <c r="AG8" i="14"/>
  <c r="AH8" i="14"/>
  <c r="AI8" i="14"/>
  <c r="AJ8" i="14"/>
  <c r="AK8" i="14"/>
  <c r="AF9" i="14"/>
  <c r="AG9" i="14"/>
  <c r="AH9" i="14"/>
  <c r="AI9" i="14"/>
  <c r="AJ9" i="14"/>
  <c r="AK9" i="14"/>
  <c r="AF10" i="14"/>
  <c r="AG10" i="14"/>
  <c r="AH10" i="14"/>
  <c r="AI10" i="14"/>
  <c r="AJ10" i="14"/>
  <c r="AK10" i="14"/>
  <c r="AF11" i="14"/>
  <c r="AG11" i="14"/>
  <c r="AH11" i="14"/>
  <c r="AI11" i="14"/>
  <c r="AJ11" i="14"/>
  <c r="AK11" i="14"/>
  <c r="AF12" i="14"/>
  <c r="AG12" i="14"/>
  <c r="AH12" i="14"/>
  <c r="AI12" i="14"/>
  <c r="AJ12" i="14"/>
  <c r="AK12" i="14"/>
  <c r="AF13" i="14"/>
  <c r="AG13" i="14"/>
  <c r="AH13" i="14"/>
  <c r="AI13" i="14"/>
  <c r="AJ13" i="14"/>
  <c r="AK13" i="14"/>
  <c r="AF14" i="14"/>
  <c r="AG14" i="14"/>
  <c r="AH14" i="14"/>
  <c r="AI14" i="14"/>
  <c r="AJ14" i="14"/>
  <c r="AK14" i="14"/>
  <c r="AF15" i="14"/>
  <c r="AG15" i="14"/>
  <c r="AH15" i="14"/>
  <c r="AI15" i="14"/>
  <c r="AJ15" i="14"/>
  <c r="AK15" i="14"/>
  <c r="AF16" i="14"/>
  <c r="AG16" i="14"/>
  <c r="AH16" i="14"/>
  <c r="AI16" i="14"/>
  <c r="AJ16" i="14"/>
  <c r="AK16" i="14"/>
  <c r="AF17" i="14"/>
  <c r="AG17" i="14"/>
  <c r="AH17" i="14"/>
  <c r="AI17" i="14"/>
  <c r="AJ17" i="14"/>
  <c r="AK17" i="14"/>
  <c r="AF18" i="14"/>
  <c r="AG18" i="14"/>
  <c r="AH18" i="14"/>
  <c r="AI18" i="14"/>
  <c r="AJ18" i="14"/>
  <c r="AK18" i="14"/>
  <c r="AF19" i="14"/>
  <c r="AG19" i="14"/>
  <c r="AH19" i="14"/>
  <c r="AI19" i="14"/>
  <c r="AJ19" i="14"/>
  <c r="AK19" i="14"/>
  <c r="AF20" i="14"/>
  <c r="AG20" i="14"/>
  <c r="AH20" i="14"/>
  <c r="AI20" i="14"/>
  <c r="AJ20" i="14"/>
  <c r="AK20" i="14"/>
  <c r="AF21" i="14"/>
  <c r="AG21" i="14"/>
  <c r="AH21" i="14"/>
  <c r="AI21" i="14"/>
  <c r="AJ21" i="14"/>
  <c r="AK21" i="14"/>
  <c r="AF22" i="14"/>
  <c r="AG22" i="14"/>
  <c r="AH22" i="14"/>
  <c r="AI22" i="14"/>
  <c r="AJ22" i="14"/>
  <c r="AK22" i="14"/>
  <c r="AF23" i="14"/>
  <c r="AG23" i="14"/>
  <c r="AH23" i="14"/>
  <c r="AI23" i="14"/>
  <c r="AJ23" i="14"/>
  <c r="AK23" i="14"/>
  <c r="AF24" i="14"/>
  <c r="AG24" i="14"/>
  <c r="AH24" i="14"/>
  <c r="AI24" i="14"/>
  <c r="AJ24" i="14"/>
  <c r="AK24" i="14"/>
  <c r="AF25" i="14"/>
  <c r="AG25" i="14"/>
  <c r="AH25" i="14"/>
  <c r="AI25" i="14"/>
  <c r="AJ25" i="14"/>
  <c r="AK25" i="14"/>
  <c r="AF26" i="14"/>
  <c r="AG26" i="14"/>
  <c r="AH26" i="14"/>
  <c r="AI26" i="14"/>
  <c r="AJ26" i="14"/>
  <c r="AK26" i="14"/>
  <c r="AF27" i="14"/>
  <c r="AG27" i="14"/>
  <c r="AH27" i="14"/>
  <c r="AI27" i="14"/>
  <c r="AJ27" i="14"/>
  <c r="AK27" i="14"/>
  <c r="AF28" i="14"/>
  <c r="AG28" i="14"/>
  <c r="AH28" i="14"/>
  <c r="AI28" i="14"/>
  <c r="AJ28" i="14"/>
  <c r="AK28" i="14"/>
  <c r="AF29" i="14"/>
  <c r="AG29" i="14"/>
  <c r="AH29" i="14"/>
  <c r="AI29" i="14"/>
  <c r="AJ29" i="14"/>
  <c r="AK29" i="14"/>
  <c r="AF30" i="14"/>
  <c r="AG30" i="14"/>
  <c r="AH30" i="14"/>
  <c r="AI30" i="14"/>
  <c r="AJ30" i="14"/>
  <c r="AK30" i="14"/>
  <c r="AF31" i="14"/>
  <c r="AG31" i="14"/>
  <c r="AH31" i="14"/>
  <c r="AI31" i="14"/>
  <c r="AJ31" i="14"/>
  <c r="AK31" i="14"/>
  <c r="AF32" i="14"/>
  <c r="AG32" i="14"/>
  <c r="AH32" i="14"/>
  <c r="AI32" i="14"/>
  <c r="AJ32" i="14"/>
  <c r="AK32" i="14"/>
  <c r="AF33" i="14"/>
  <c r="AG33" i="14"/>
  <c r="AH33" i="14"/>
  <c r="AI33" i="14"/>
  <c r="AJ33" i="14"/>
  <c r="AK33" i="14"/>
  <c r="AF34" i="14"/>
  <c r="AG34" i="14"/>
  <c r="AH34" i="14"/>
  <c r="AI34" i="14"/>
  <c r="AJ34" i="14"/>
  <c r="AK34" i="14"/>
  <c r="AF35" i="14"/>
  <c r="AG35" i="14"/>
  <c r="AH35" i="14"/>
  <c r="AI35" i="14"/>
  <c r="AJ35" i="14"/>
  <c r="AK35" i="14"/>
  <c r="AF36" i="14"/>
  <c r="AG36" i="14"/>
  <c r="AH36" i="14"/>
  <c r="AI36" i="14"/>
  <c r="AJ36" i="14"/>
  <c r="AK36" i="14"/>
  <c r="AF37" i="14"/>
  <c r="AG37" i="14"/>
  <c r="AH37" i="14"/>
  <c r="AI37" i="14"/>
  <c r="AJ37" i="14"/>
  <c r="AK37" i="14"/>
  <c r="AF38" i="14"/>
  <c r="AG38" i="14"/>
  <c r="AH38" i="14"/>
  <c r="AI38" i="14"/>
  <c r="AJ38" i="14"/>
  <c r="AK38" i="14"/>
  <c r="AF39" i="14"/>
  <c r="AG39" i="14"/>
  <c r="AH39" i="14"/>
  <c r="AI39" i="14"/>
  <c r="AJ39" i="14"/>
  <c r="AK39" i="14"/>
  <c r="AF40" i="14"/>
  <c r="AG40" i="14"/>
  <c r="AH40" i="14"/>
  <c r="AI40" i="14"/>
  <c r="AJ40" i="14"/>
  <c r="AK40" i="14"/>
  <c r="AF41" i="14"/>
  <c r="AG41" i="14"/>
  <c r="AH41" i="14"/>
  <c r="AI41" i="14"/>
  <c r="AJ41" i="14"/>
  <c r="AK41" i="14"/>
  <c r="AF42" i="14"/>
  <c r="AG42" i="14"/>
  <c r="AH42" i="14"/>
  <c r="AI42" i="14"/>
  <c r="AJ42" i="14"/>
  <c r="AK42" i="14"/>
  <c r="AF43" i="14"/>
  <c r="AG43" i="14"/>
  <c r="AH43" i="14"/>
  <c r="AI43" i="14"/>
  <c r="AJ43" i="14"/>
  <c r="AK43" i="14"/>
  <c r="AF44" i="14"/>
  <c r="AG44" i="14"/>
  <c r="AH44" i="14"/>
  <c r="AI44" i="14"/>
  <c r="AJ44" i="14"/>
  <c r="AK44" i="14"/>
  <c r="AF45" i="14"/>
  <c r="AG45" i="14"/>
  <c r="AH45" i="14"/>
  <c r="AI45" i="14"/>
  <c r="AJ45" i="14"/>
  <c r="AK45" i="14"/>
  <c r="AF46" i="14"/>
  <c r="AG46" i="14"/>
  <c r="AH46" i="14"/>
  <c r="AI46" i="14"/>
  <c r="AJ46" i="14"/>
  <c r="AK46" i="14"/>
  <c r="AF47" i="14"/>
  <c r="AG47" i="14"/>
  <c r="AH47" i="14"/>
  <c r="AI47" i="14"/>
  <c r="AJ47" i="14"/>
  <c r="AK47" i="14"/>
  <c r="AF48" i="14"/>
  <c r="AG48" i="14"/>
  <c r="AH48" i="14"/>
  <c r="AI48" i="14"/>
  <c r="AJ48" i="14"/>
  <c r="AK48" i="14"/>
  <c r="AF49" i="14"/>
  <c r="AG49" i="14"/>
  <c r="AH49" i="14"/>
  <c r="AI49" i="14"/>
  <c r="AJ49" i="14"/>
  <c r="AK49" i="14"/>
  <c r="D79" i="14"/>
  <c r="D78" i="14" s="1"/>
  <c r="D77" i="14" s="1"/>
  <c r="D76" i="14" s="1"/>
  <c r="D75" i="14" s="1"/>
  <c r="D74" i="14" s="1"/>
  <c r="D73" i="14" s="1"/>
  <c r="D72" i="14" s="1"/>
  <c r="D71" i="14" s="1"/>
  <c r="D70" i="14" s="1"/>
  <c r="D69" i="14" s="1"/>
  <c r="D68" i="14" s="1"/>
  <c r="D67" i="14" s="1"/>
  <c r="D66" i="14" s="1"/>
  <c r="D65" i="14" s="1"/>
  <c r="D64" i="14" s="1"/>
  <c r="D63" i="14" s="1"/>
  <c r="D62" i="14" s="1"/>
  <c r="D61" i="14" s="1"/>
  <c r="D60" i="14" s="1"/>
  <c r="D59" i="14" s="1"/>
  <c r="D58" i="14" s="1"/>
  <c r="D57" i="14" s="1"/>
  <c r="D56" i="14" s="1"/>
  <c r="D55" i="14" s="1"/>
  <c r="D54" i="14" s="1"/>
  <c r="D53" i="14" s="1"/>
  <c r="D52" i="14" s="1"/>
  <c r="D51" i="14" s="1"/>
  <c r="D50" i="14" s="1"/>
  <c r="D49" i="14" s="1"/>
  <c r="D48" i="14" s="1"/>
  <c r="D47" i="14" s="1"/>
  <c r="D46" i="14" s="1"/>
  <c r="D45" i="14" s="1"/>
  <c r="D44" i="14" s="1"/>
  <c r="D43" i="14" s="1"/>
  <c r="D42" i="14" s="1"/>
  <c r="D41" i="14" s="1"/>
  <c r="D40" i="14" s="1"/>
  <c r="D39" i="14" s="1"/>
  <c r="D38" i="14" s="1"/>
  <c r="D37" i="14" s="1"/>
  <c r="D36" i="14" s="1"/>
  <c r="D35" i="14" s="1"/>
  <c r="D34" i="14" s="1"/>
  <c r="D33" i="14" s="1"/>
  <c r="D32" i="14" s="1"/>
  <c r="D31" i="14" s="1"/>
  <c r="D30" i="14" s="1"/>
  <c r="D29" i="14" s="1"/>
  <c r="D28" i="14" s="1"/>
  <c r="D27" i="14" s="1"/>
  <c r="D26" i="14" s="1"/>
  <c r="D25" i="14" s="1"/>
  <c r="D24" i="14" s="1"/>
  <c r="D23" i="14" s="1"/>
  <c r="D22" i="14" s="1"/>
  <c r="D21" i="14" s="1"/>
  <c r="D20" i="14" s="1"/>
  <c r="D19" i="14" s="1"/>
  <c r="D18" i="14" s="1"/>
  <c r="D17" i="14" s="1"/>
  <c r="D16" i="14" s="1"/>
  <c r="D15" i="14" s="1"/>
  <c r="D14" i="14" s="1"/>
  <c r="D13" i="14" s="1"/>
  <c r="D12" i="14" s="1"/>
  <c r="D11" i="14" s="1"/>
  <c r="D10" i="14" s="1"/>
  <c r="D9" i="14" s="1"/>
  <c r="D8" i="14" s="1"/>
  <c r="D7" i="14" s="1"/>
  <c r="D6" i="14" s="1"/>
  <c r="D5" i="14" s="1"/>
  <c r="D4" i="14" s="1"/>
  <c r="D3" i="14" s="1"/>
  <c r="E79" i="14"/>
  <c r="E78" i="14" s="1"/>
  <c r="E77" i="14" s="1"/>
  <c r="E76" i="14" s="1"/>
  <c r="E75" i="14" s="1"/>
  <c r="E74" i="14" s="1"/>
  <c r="E73" i="14" s="1"/>
  <c r="E72" i="14" s="1"/>
  <c r="E71" i="14" s="1"/>
  <c r="E70" i="14" s="1"/>
  <c r="E69" i="14" s="1"/>
  <c r="E68" i="14" s="1"/>
  <c r="E67" i="14" s="1"/>
  <c r="E66" i="14" s="1"/>
  <c r="E65" i="14" s="1"/>
  <c r="E64" i="14" s="1"/>
  <c r="E63" i="14" s="1"/>
  <c r="E62" i="14" s="1"/>
  <c r="E61" i="14" s="1"/>
  <c r="E60" i="14" s="1"/>
  <c r="E59" i="14" s="1"/>
  <c r="E58" i="14" s="1"/>
  <c r="E57" i="14" s="1"/>
  <c r="E56" i="14" s="1"/>
  <c r="E55" i="14" s="1"/>
  <c r="E54" i="14" s="1"/>
  <c r="E53" i="14" s="1"/>
  <c r="E52" i="14" s="1"/>
  <c r="E51" i="14" s="1"/>
  <c r="E50" i="14" s="1"/>
  <c r="E49" i="14" s="1"/>
  <c r="E48" i="14" s="1"/>
  <c r="E47" i="14" s="1"/>
  <c r="E46" i="14" s="1"/>
  <c r="E45" i="14" s="1"/>
  <c r="E44" i="14" s="1"/>
  <c r="E43" i="14" s="1"/>
  <c r="E42" i="14" s="1"/>
  <c r="E41" i="14" s="1"/>
  <c r="E40" i="14" s="1"/>
  <c r="E39" i="14" s="1"/>
  <c r="E38" i="14" s="1"/>
  <c r="E37" i="14" s="1"/>
  <c r="E36" i="14" s="1"/>
  <c r="E35" i="14" s="1"/>
  <c r="E34" i="14" s="1"/>
  <c r="E33" i="14" s="1"/>
  <c r="E32" i="14" s="1"/>
  <c r="E31" i="14" s="1"/>
  <c r="E30" i="14" s="1"/>
  <c r="E29" i="14" s="1"/>
  <c r="E28" i="14" s="1"/>
  <c r="E27" i="14" s="1"/>
  <c r="E26" i="14" s="1"/>
  <c r="E25" i="14" s="1"/>
  <c r="E24" i="14" s="1"/>
  <c r="E23" i="14" s="1"/>
  <c r="E22" i="14" s="1"/>
  <c r="E21" i="14" s="1"/>
  <c r="E20" i="14" s="1"/>
  <c r="E19" i="14" s="1"/>
  <c r="E18" i="14" s="1"/>
  <c r="E17" i="14" s="1"/>
  <c r="E16" i="14" s="1"/>
  <c r="E15" i="14" s="1"/>
  <c r="E14" i="14" s="1"/>
  <c r="E13" i="14" s="1"/>
  <c r="E12" i="14" s="1"/>
  <c r="E11" i="14" s="1"/>
  <c r="E10" i="14" s="1"/>
  <c r="E9" i="14" s="1"/>
  <c r="E8" i="14" s="1"/>
  <c r="E7" i="14" s="1"/>
  <c r="E6" i="14" s="1"/>
  <c r="E5" i="14" s="1"/>
  <c r="E4" i="14" s="1"/>
  <c r="E3" i="14" s="1"/>
  <c r="F79" i="14"/>
  <c r="F78" i="14" s="1"/>
  <c r="F77" i="14" s="1"/>
  <c r="F76" i="14" s="1"/>
  <c r="F75" i="14" s="1"/>
  <c r="F74" i="14" s="1"/>
  <c r="F73" i="14" s="1"/>
  <c r="F72" i="14" s="1"/>
  <c r="F71" i="14" s="1"/>
  <c r="F70" i="14" s="1"/>
  <c r="F69" i="14" s="1"/>
  <c r="F68" i="14" s="1"/>
  <c r="F67" i="14" s="1"/>
  <c r="F66" i="14" s="1"/>
  <c r="F65" i="14" s="1"/>
  <c r="F64" i="14" s="1"/>
  <c r="F63" i="14" s="1"/>
  <c r="F62" i="14" s="1"/>
  <c r="F61" i="14" s="1"/>
  <c r="F60" i="14" s="1"/>
  <c r="F59" i="14" s="1"/>
  <c r="F58" i="14" s="1"/>
  <c r="F57" i="14" s="1"/>
  <c r="F56" i="14" s="1"/>
  <c r="F55" i="14" s="1"/>
  <c r="F54" i="14" s="1"/>
  <c r="F53" i="14" s="1"/>
  <c r="F52" i="14" s="1"/>
  <c r="F51" i="14" s="1"/>
  <c r="F50" i="14" s="1"/>
  <c r="F49" i="14" s="1"/>
  <c r="F48" i="14" s="1"/>
  <c r="F47" i="14" s="1"/>
  <c r="F46" i="14" s="1"/>
  <c r="F45" i="14" s="1"/>
  <c r="F44" i="14" s="1"/>
  <c r="F43" i="14" s="1"/>
  <c r="F42" i="14" s="1"/>
  <c r="F41" i="14" s="1"/>
  <c r="F40" i="14" s="1"/>
  <c r="F39" i="14" s="1"/>
  <c r="F38" i="14" s="1"/>
  <c r="F37" i="14" s="1"/>
  <c r="F36" i="14" s="1"/>
  <c r="F35" i="14" s="1"/>
  <c r="F34" i="14" s="1"/>
  <c r="F33" i="14" s="1"/>
  <c r="F32" i="14" s="1"/>
  <c r="F31" i="14" s="1"/>
  <c r="F30" i="14" s="1"/>
  <c r="F29" i="14" s="1"/>
  <c r="F28" i="14" s="1"/>
  <c r="F27" i="14" s="1"/>
  <c r="F26" i="14" s="1"/>
  <c r="F25" i="14" s="1"/>
  <c r="F24" i="14" s="1"/>
  <c r="F23" i="14" s="1"/>
  <c r="F22" i="14" s="1"/>
  <c r="F21" i="14" s="1"/>
  <c r="F20" i="14" s="1"/>
  <c r="F19" i="14" s="1"/>
  <c r="F18" i="14" s="1"/>
  <c r="F17" i="14" s="1"/>
  <c r="F16" i="14" s="1"/>
  <c r="F15" i="14" s="1"/>
  <c r="F14" i="14" s="1"/>
  <c r="F13" i="14" s="1"/>
  <c r="F12" i="14" s="1"/>
  <c r="F11" i="14" s="1"/>
  <c r="F10" i="14" s="1"/>
  <c r="F9" i="14" s="1"/>
  <c r="F8" i="14" s="1"/>
  <c r="F7" i="14" s="1"/>
  <c r="F6" i="14" s="1"/>
  <c r="F5" i="14" s="1"/>
  <c r="F4" i="14" s="1"/>
  <c r="F3" i="14" s="1"/>
  <c r="G79" i="14"/>
  <c r="G78" i="14" s="1"/>
  <c r="G77" i="14" s="1"/>
  <c r="G76" i="14" s="1"/>
  <c r="G75" i="14" s="1"/>
  <c r="G74" i="14" s="1"/>
  <c r="G73" i="14" s="1"/>
  <c r="G72" i="14" s="1"/>
  <c r="G71" i="14" s="1"/>
  <c r="G70" i="14" s="1"/>
  <c r="G69" i="14" s="1"/>
  <c r="G68" i="14" s="1"/>
  <c r="G67" i="14" s="1"/>
  <c r="G66" i="14" s="1"/>
  <c r="G65" i="14" s="1"/>
  <c r="G64" i="14" s="1"/>
  <c r="G63" i="14" s="1"/>
  <c r="G62" i="14" s="1"/>
  <c r="G61" i="14" s="1"/>
  <c r="G60" i="14" s="1"/>
  <c r="G59" i="14" s="1"/>
  <c r="G58" i="14" s="1"/>
  <c r="G57" i="14" s="1"/>
  <c r="G56" i="14" s="1"/>
  <c r="G55" i="14" s="1"/>
  <c r="G54" i="14" s="1"/>
  <c r="G53" i="14" s="1"/>
  <c r="G52" i="14" s="1"/>
  <c r="G51" i="14" s="1"/>
  <c r="G50" i="14" s="1"/>
  <c r="G49" i="14" s="1"/>
  <c r="G48" i="14" s="1"/>
  <c r="G47" i="14" s="1"/>
  <c r="G46" i="14" s="1"/>
  <c r="G45" i="14" s="1"/>
  <c r="G44" i="14" s="1"/>
  <c r="G43" i="14" s="1"/>
  <c r="G42" i="14" s="1"/>
  <c r="G41" i="14" s="1"/>
  <c r="G40" i="14" s="1"/>
  <c r="G39" i="14" s="1"/>
  <c r="G38" i="14" s="1"/>
  <c r="G37" i="14" s="1"/>
  <c r="G36" i="14" s="1"/>
  <c r="G35" i="14" s="1"/>
  <c r="G34" i="14" s="1"/>
  <c r="G33" i="14" s="1"/>
  <c r="G32" i="14" s="1"/>
  <c r="G31" i="14" s="1"/>
  <c r="G30" i="14" s="1"/>
  <c r="G29" i="14" s="1"/>
  <c r="G28" i="14" s="1"/>
  <c r="G27" i="14" s="1"/>
  <c r="G26" i="14" s="1"/>
  <c r="G25" i="14" s="1"/>
  <c r="G24" i="14" s="1"/>
  <c r="G23" i="14" s="1"/>
  <c r="G22" i="14" s="1"/>
  <c r="G21" i="14" s="1"/>
  <c r="G20" i="14" s="1"/>
  <c r="G19" i="14" s="1"/>
  <c r="G18" i="14" s="1"/>
  <c r="G17" i="14" s="1"/>
  <c r="G16" i="14" s="1"/>
  <c r="G15" i="14" s="1"/>
  <c r="G14" i="14" s="1"/>
  <c r="G13" i="14" s="1"/>
  <c r="G12" i="14" s="1"/>
  <c r="G11" i="14" s="1"/>
  <c r="G10" i="14" s="1"/>
  <c r="G9" i="14" s="1"/>
  <c r="G8" i="14" s="1"/>
  <c r="G7" i="14" s="1"/>
  <c r="G6" i="14" s="1"/>
  <c r="G5" i="14" s="1"/>
  <c r="G4" i="14" s="1"/>
  <c r="G3" i="14" s="1"/>
  <c r="H79" i="14"/>
  <c r="H78" i="14" s="1"/>
  <c r="H77" i="14" s="1"/>
  <c r="H76" i="14" s="1"/>
  <c r="H75" i="14" s="1"/>
  <c r="H74" i="14" s="1"/>
  <c r="H73" i="14" s="1"/>
  <c r="H72" i="14" s="1"/>
  <c r="H71" i="14" s="1"/>
  <c r="H70" i="14" s="1"/>
  <c r="H69" i="14" s="1"/>
  <c r="H68" i="14" s="1"/>
  <c r="H67" i="14" s="1"/>
  <c r="H66" i="14" s="1"/>
  <c r="H65" i="14" s="1"/>
  <c r="H64" i="14" s="1"/>
  <c r="H63" i="14" s="1"/>
  <c r="H62" i="14" s="1"/>
  <c r="H61" i="14" s="1"/>
  <c r="H60" i="14" s="1"/>
  <c r="H59" i="14" s="1"/>
  <c r="H58" i="14" s="1"/>
  <c r="H57" i="14" s="1"/>
  <c r="H56" i="14" s="1"/>
  <c r="H55" i="14" s="1"/>
  <c r="H54" i="14" s="1"/>
  <c r="H53" i="14" s="1"/>
  <c r="H52" i="14" s="1"/>
  <c r="H51" i="14" s="1"/>
  <c r="H50" i="14" s="1"/>
  <c r="H49" i="14" s="1"/>
  <c r="H48" i="14" s="1"/>
  <c r="H47" i="14" s="1"/>
  <c r="H46" i="14" s="1"/>
  <c r="H45" i="14" s="1"/>
  <c r="H44" i="14" s="1"/>
  <c r="H43" i="14" s="1"/>
  <c r="H42" i="14" s="1"/>
  <c r="H41" i="14" s="1"/>
  <c r="H40" i="14" s="1"/>
  <c r="H39" i="14" s="1"/>
  <c r="H38" i="14" s="1"/>
  <c r="H37" i="14" s="1"/>
  <c r="H36" i="14" s="1"/>
  <c r="H35" i="14" s="1"/>
  <c r="H34" i="14" s="1"/>
  <c r="H33" i="14" s="1"/>
  <c r="H32" i="14" s="1"/>
  <c r="H31" i="14" s="1"/>
  <c r="H30" i="14" s="1"/>
  <c r="H29" i="14" s="1"/>
  <c r="H28" i="14" s="1"/>
  <c r="H27" i="14" s="1"/>
  <c r="H26" i="14" s="1"/>
  <c r="H25" i="14" s="1"/>
  <c r="H24" i="14" s="1"/>
  <c r="H23" i="14" s="1"/>
  <c r="H22" i="14" s="1"/>
  <c r="H21" i="14" s="1"/>
  <c r="H20" i="14" s="1"/>
  <c r="H19" i="14" s="1"/>
  <c r="H18" i="14" s="1"/>
  <c r="H17" i="14" s="1"/>
  <c r="H16" i="14" s="1"/>
  <c r="H15" i="14" s="1"/>
  <c r="H14" i="14" s="1"/>
  <c r="H13" i="14" s="1"/>
  <c r="H12" i="14" s="1"/>
  <c r="H11" i="14" s="1"/>
  <c r="H10" i="14" s="1"/>
  <c r="H9" i="14" s="1"/>
  <c r="H8" i="14" s="1"/>
  <c r="H7" i="14" s="1"/>
  <c r="H6" i="14" s="1"/>
  <c r="H5" i="14" s="1"/>
  <c r="H4" i="14" s="1"/>
  <c r="H3" i="14" s="1"/>
  <c r="I79" i="14"/>
  <c r="I78" i="14" s="1"/>
  <c r="I77" i="14" s="1"/>
  <c r="I76" i="14" s="1"/>
  <c r="I75" i="14" s="1"/>
  <c r="I74" i="14" s="1"/>
  <c r="I73" i="14" s="1"/>
  <c r="I72" i="14" s="1"/>
  <c r="I71" i="14" s="1"/>
  <c r="I70" i="14" s="1"/>
  <c r="I69" i="14" s="1"/>
  <c r="I68" i="14" s="1"/>
  <c r="I67" i="14" s="1"/>
  <c r="I66" i="14" s="1"/>
  <c r="I65" i="14" s="1"/>
  <c r="I64" i="14" s="1"/>
  <c r="I63" i="14" s="1"/>
  <c r="I62" i="14" s="1"/>
  <c r="I61" i="14" s="1"/>
  <c r="I60" i="14" s="1"/>
  <c r="I59" i="14" s="1"/>
  <c r="I58" i="14" s="1"/>
  <c r="I57" i="14" s="1"/>
  <c r="I56" i="14" s="1"/>
  <c r="I55" i="14" s="1"/>
  <c r="I54" i="14" s="1"/>
  <c r="I53" i="14" s="1"/>
  <c r="I52" i="14" s="1"/>
  <c r="I51" i="14" s="1"/>
  <c r="I50" i="14" s="1"/>
  <c r="I49" i="14" s="1"/>
  <c r="I48" i="14" s="1"/>
  <c r="I47" i="14" s="1"/>
  <c r="I46" i="14" s="1"/>
  <c r="I45" i="14" s="1"/>
  <c r="I44" i="14" s="1"/>
  <c r="I43" i="14" s="1"/>
  <c r="I42" i="14" s="1"/>
  <c r="I41" i="14" s="1"/>
  <c r="I40" i="14" s="1"/>
  <c r="I39" i="14" s="1"/>
  <c r="I38" i="14" s="1"/>
  <c r="I37" i="14" s="1"/>
  <c r="I36" i="14" s="1"/>
  <c r="I35" i="14" s="1"/>
  <c r="I34" i="14" s="1"/>
  <c r="I33" i="14" s="1"/>
  <c r="I32" i="14" s="1"/>
  <c r="I31" i="14" s="1"/>
  <c r="I30" i="14" s="1"/>
  <c r="I29" i="14" s="1"/>
  <c r="I28" i="14" s="1"/>
  <c r="I27" i="14" s="1"/>
  <c r="I26" i="14" s="1"/>
  <c r="I25" i="14" s="1"/>
  <c r="I24" i="14" s="1"/>
  <c r="I23" i="14" s="1"/>
  <c r="I22" i="14" s="1"/>
  <c r="I21" i="14" s="1"/>
  <c r="I20" i="14" s="1"/>
  <c r="I19" i="14" s="1"/>
  <c r="I18" i="14" s="1"/>
  <c r="I17" i="14" s="1"/>
  <c r="I16" i="14" s="1"/>
  <c r="I15" i="14" s="1"/>
  <c r="I14" i="14" s="1"/>
  <c r="I13" i="14" s="1"/>
  <c r="I12" i="14" s="1"/>
  <c r="I11" i="14" s="1"/>
  <c r="I10" i="14" s="1"/>
  <c r="I9" i="14" s="1"/>
  <c r="I8" i="14" s="1"/>
  <c r="I7" i="14" s="1"/>
  <c r="I6" i="14" s="1"/>
  <c r="I5" i="14" s="1"/>
  <c r="I4" i="14" s="1"/>
  <c r="I3" i="14" s="1"/>
  <c r="J79" i="14"/>
  <c r="J78" i="14" s="1"/>
  <c r="J77" i="14" s="1"/>
  <c r="J76" i="14" s="1"/>
  <c r="J75" i="14" s="1"/>
  <c r="J74" i="14" s="1"/>
  <c r="J73" i="14" s="1"/>
  <c r="J72" i="14" s="1"/>
  <c r="J71" i="14" s="1"/>
  <c r="J70" i="14" s="1"/>
  <c r="J69" i="14" s="1"/>
  <c r="J68" i="14" s="1"/>
  <c r="J67" i="14" s="1"/>
  <c r="J66" i="14" s="1"/>
  <c r="J65" i="14" s="1"/>
  <c r="J64" i="14" s="1"/>
  <c r="J63" i="14" s="1"/>
  <c r="J62" i="14" s="1"/>
  <c r="J61" i="14" s="1"/>
  <c r="J60" i="14" s="1"/>
  <c r="J59" i="14" s="1"/>
  <c r="J58" i="14" s="1"/>
  <c r="J57" i="14" s="1"/>
  <c r="J56" i="14" s="1"/>
  <c r="J55" i="14" s="1"/>
  <c r="J54" i="14" s="1"/>
  <c r="J53" i="14" s="1"/>
  <c r="J52" i="14" s="1"/>
  <c r="J51" i="14" s="1"/>
  <c r="J50" i="14" s="1"/>
  <c r="J49" i="14" s="1"/>
  <c r="J48" i="14" s="1"/>
  <c r="J47" i="14" s="1"/>
  <c r="J46" i="14" s="1"/>
  <c r="J45" i="14" s="1"/>
  <c r="J44" i="14" s="1"/>
  <c r="J43" i="14" s="1"/>
  <c r="J42" i="14" s="1"/>
  <c r="J41" i="14" s="1"/>
  <c r="J40" i="14" s="1"/>
  <c r="J39" i="14" s="1"/>
  <c r="J38" i="14" s="1"/>
  <c r="J37" i="14" s="1"/>
  <c r="J36" i="14" s="1"/>
  <c r="J35" i="14" s="1"/>
  <c r="J34" i="14" s="1"/>
  <c r="J33" i="14" s="1"/>
  <c r="J32" i="14" s="1"/>
  <c r="J31" i="14" s="1"/>
  <c r="J30" i="14" s="1"/>
  <c r="J29" i="14" s="1"/>
  <c r="J28" i="14" s="1"/>
  <c r="J27" i="14" s="1"/>
  <c r="J26" i="14" s="1"/>
  <c r="J25" i="14" s="1"/>
  <c r="J24" i="14" s="1"/>
  <c r="J23" i="14" s="1"/>
  <c r="J22" i="14" s="1"/>
  <c r="J21" i="14" s="1"/>
  <c r="J20" i="14" s="1"/>
  <c r="J19" i="14" s="1"/>
  <c r="J18" i="14" s="1"/>
  <c r="J17" i="14" s="1"/>
  <c r="J16" i="14" s="1"/>
  <c r="J15" i="14" s="1"/>
  <c r="J14" i="14" s="1"/>
  <c r="J13" i="14" s="1"/>
  <c r="J12" i="14" s="1"/>
  <c r="J11" i="14" s="1"/>
  <c r="J10" i="14" s="1"/>
  <c r="J9" i="14" s="1"/>
  <c r="J8" i="14" s="1"/>
  <c r="J7" i="14" s="1"/>
  <c r="J6" i="14" s="1"/>
  <c r="J5" i="14" s="1"/>
  <c r="J4" i="14" s="1"/>
  <c r="J3" i="14" s="1"/>
  <c r="K79" i="14"/>
  <c r="K78" i="14" s="1"/>
  <c r="K77" i="14" s="1"/>
  <c r="K76" i="14" s="1"/>
  <c r="K75" i="14" s="1"/>
  <c r="K74" i="14" s="1"/>
  <c r="K73" i="14" s="1"/>
  <c r="K72" i="14" s="1"/>
  <c r="K71" i="14" s="1"/>
  <c r="K70" i="14" s="1"/>
  <c r="K69" i="14" s="1"/>
  <c r="K68" i="14" s="1"/>
  <c r="K67" i="14" s="1"/>
  <c r="K66" i="14" s="1"/>
  <c r="K65" i="14" s="1"/>
  <c r="K64" i="14" s="1"/>
  <c r="K63" i="14" s="1"/>
  <c r="K62" i="14" s="1"/>
  <c r="K61" i="14" s="1"/>
  <c r="K60" i="14" s="1"/>
  <c r="K59" i="14" s="1"/>
  <c r="K58" i="14" s="1"/>
  <c r="K57" i="14" s="1"/>
  <c r="K56" i="14" s="1"/>
  <c r="K55" i="14" s="1"/>
  <c r="K54" i="14" s="1"/>
  <c r="K53" i="14" s="1"/>
  <c r="K52" i="14" s="1"/>
  <c r="K51" i="14" s="1"/>
  <c r="K50" i="14" s="1"/>
  <c r="K49" i="14" s="1"/>
  <c r="K48" i="14" s="1"/>
  <c r="K47" i="14" s="1"/>
  <c r="K46" i="14" s="1"/>
  <c r="K45" i="14" s="1"/>
  <c r="K44" i="14" s="1"/>
  <c r="K43" i="14" s="1"/>
  <c r="K42" i="14" s="1"/>
  <c r="K41" i="14" s="1"/>
  <c r="K40" i="14" s="1"/>
  <c r="K39" i="14" s="1"/>
  <c r="K38" i="14" s="1"/>
  <c r="K37" i="14" s="1"/>
  <c r="K36" i="14" s="1"/>
  <c r="K35" i="14" s="1"/>
  <c r="K34" i="14" s="1"/>
  <c r="K33" i="14" s="1"/>
  <c r="K32" i="14" s="1"/>
  <c r="K31" i="14" s="1"/>
  <c r="K30" i="14" s="1"/>
  <c r="K29" i="14" s="1"/>
  <c r="K28" i="14" s="1"/>
  <c r="K27" i="14" s="1"/>
  <c r="K26" i="14" s="1"/>
  <c r="K25" i="14" s="1"/>
  <c r="K24" i="14" s="1"/>
  <c r="K23" i="14" s="1"/>
  <c r="K22" i="14" s="1"/>
  <c r="K21" i="14" s="1"/>
  <c r="K20" i="14" s="1"/>
  <c r="K19" i="14" s="1"/>
  <c r="K18" i="14" s="1"/>
  <c r="K17" i="14" s="1"/>
  <c r="K16" i="14" s="1"/>
  <c r="K15" i="14" s="1"/>
  <c r="K14" i="14" s="1"/>
  <c r="K13" i="14" s="1"/>
  <c r="K12" i="14" s="1"/>
  <c r="K11" i="14" s="1"/>
  <c r="K10" i="14" s="1"/>
  <c r="K9" i="14" s="1"/>
  <c r="K8" i="14" s="1"/>
  <c r="K7" i="14" s="1"/>
  <c r="K6" i="14" s="1"/>
  <c r="K5" i="14" s="1"/>
  <c r="K4" i="14" s="1"/>
  <c r="K3" i="14" s="1"/>
  <c r="L79" i="14"/>
  <c r="L78" i="14" s="1"/>
  <c r="L77" i="14" s="1"/>
  <c r="L76" i="14" s="1"/>
  <c r="L75" i="14" s="1"/>
  <c r="L74" i="14" s="1"/>
  <c r="L73" i="14" s="1"/>
  <c r="L72" i="14" s="1"/>
  <c r="L71" i="14" s="1"/>
  <c r="L70" i="14" s="1"/>
  <c r="L69" i="14" s="1"/>
  <c r="L68" i="14" s="1"/>
  <c r="L67" i="14" s="1"/>
  <c r="L66" i="14" s="1"/>
  <c r="L65" i="14" s="1"/>
  <c r="L64" i="14" s="1"/>
  <c r="L63" i="14" s="1"/>
  <c r="L62" i="14" s="1"/>
  <c r="L61" i="14" s="1"/>
  <c r="L60" i="14" s="1"/>
  <c r="L59" i="14" s="1"/>
  <c r="L58" i="14" s="1"/>
  <c r="L57" i="14" s="1"/>
  <c r="L56" i="14" s="1"/>
  <c r="L55" i="14" s="1"/>
  <c r="L54" i="14" s="1"/>
  <c r="L53" i="14" s="1"/>
  <c r="L52" i="14" s="1"/>
  <c r="L51" i="14" s="1"/>
  <c r="L50" i="14" s="1"/>
  <c r="L49" i="14" s="1"/>
  <c r="L48" i="14" s="1"/>
  <c r="L47" i="14" s="1"/>
  <c r="L46" i="14" s="1"/>
  <c r="L45" i="14" s="1"/>
  <c r="L44" i="14" s="1"/>
  <c r="L43" i="14" s="1"/>
  <c r="L42" i="14" s="1"/>
  <c r="L41" i="14" s="1"/>
  <c r="L40" i="14" s="1"/>
  <c r="L39" i="14" s="1"/>
  <c r="L38" i="14" s="1"/>
  <c r="L37" i="14" s="1"/>
  <c r="L36" i="14" s="1"/>
  <c r="L35" i="14" s="1"/>
  <c r="L34" i="14" s="1"/>
  <c r="L33" i="14" s="1"/>
  <c r="L32" i="14" s="1"/>
  <c r="L31" i="14" s="1"/>
  <c r="L30" i="14" s="1"/>
  <c r="L29" i="14" s="1"/>
  <c r="L28" i="14" s="1"/>
  <c r="L27" i="14" s="1"/>
  <c r="L26" i="14" s="1"/>
  <c r="L25" i="14" s="1"/>
  <c r="L24" i="14" s="1"/>
  <c r="L23" i="14" s="1"/>
  <c r="L22" i="14" s="1"/>
  <c r="L21" i="14" s="1"/>
  <c r="L20" i="14" s="1"/>
  <c r="L19" i="14" s="1"/>
  <c r="L18" i="14" s="1"/>
  <c r="L17" i="14" s="1"/>
  <c r="L16" i="14" s="1"/>
  <c r="L15" i="14" s="1"/>
  <c r="L14" i="14" s="1"/>
  <c r="L13" i="14" s="1"/>
  <c r="L12" i="14" s="1"/>
  <c r="L11" i="14" s="1"/>
  <c r="L10" i="14" s="1"/>
  <c r="L9" i="14" s="1"/>
  <c r="L8" i="14" s="1"/>
  <c r="L7" i="14" s="1"/>
  <c r="L6" i="14" s="1"/>
  <c r="L5" i="14" s="1"/>
  <c r="L4" i="14" s="1"/>
  <c r="L3" i="14" s="1"/>
  <c r="M79" i="14"/>
  <c r="M78" i="14" s="1"/>
  <c r="M77" i="14" s="1"/>
  <c r="M76" i="14" s="1"/>
  <c r="M75" i="14" s="1"/>
  <c r="M74" i="14" s="1"/>
  <c r="M73" i="14" s="1"/>
  <c r="M72" i="14" s="1"/>
  <c r="M71" i="14" s="1"/>
  <c r="M70" i="14" s="1"/>
  <c r="M69" i="14" s="1"/>
  <c r="M68" i="14" s="1"/>
  <c r="M67" i="14" s="1"/>
  <c r="M66" i="14" s="1"/>
  <c r="M65" i="14" s="1"/>
  <c r="M64" i="14" s="1"/>
  <c r="M63" i="14" s="1"/>
  <c r="M62" i="14" s="1"/>
  <c r="M61" i="14" s="1"/>
  <c r="M60" i="14" s="1"/>
  <c r="M59" i="14" s="1"/>
  <c r="M58" i="14" s="1"/>
  <c r="M57" i="14" s="1"/>
  <c r="M56" i="14" s="1"/>
  <c r="M55" i="14" s="1"/>
  <c r="M54" i="14" s="1"/>
  <c r="M53" i="14" s="1"/>
  <c r="M52" i="14" s="1"/>
  <c r="M51" i="14" s="1"/>
  <c r="M50" i="14" s="1"/>
  <c r="M49" i="14" s="1"/>
  <c r="M48" i="14" s="1"/>
  <c r="M47" i="14" s="1"/>
  <c r="M46" i="14" s="1"/>
  <c r="M45" i="14" s="1"/>
  <c r="M44" i="14" s="1"/>
  <c r="M43" i="14" s="1"/>
  <c r="M42" i="14" s="1"/>
  <c r="M41" i="14" s="1"/>
  <c r="M40" i="14" s="1"/>
  <c r="M39" i="14" s="1"/>
  <c r="M38" i="14" s="1"/>
  <c r="M37" i="14" s="1"/>
  <c r="M36" i="14" s="1"/>
  <c r="M35" i="14" s="1"/>
  <c r="M34" i="14" s="1"/>
  <c r="M33" i="14" s="1"/>
  <c r="M32" i="14" s="1"/>
  <c r="M31" i="14" s="1"/>
  <c r="M30" i="14" s="1"/>
  <c r="M29" i="14" s="1"/>
  <c r="M28" i="14" s="1"/>
  <c r="M27" i="14" s="1"/>
  <c r="M26" i="14" s="1"/>
  <c r="M25" i="14" s="1"/>
  <c r="M24" i="14" s="1"/>
  <c r="M23" i="14" s="1"/>
  <c r="M22" i="14" s="1"/>
  <c r="M21" i="14" s="1"/>
  <c r="M20" i="14" s="1"/>
  <c r="M19" i="14" s="1"/>
  <c r="M18" i="14" s="1"/>
  <c r="M17" i="14" s="1"/>
  <c r="M16" i="14" s="1"/>
  <c r="M15" i="14" s="1"/>
  <c r="M14" i="14" s="1"/>
  <c r="M13" i="14" s="1"/>
  <c r="M12" i="14" s="1"/>
  <c r="M11" i="14" s="1"/>
  <c r="M10" i="14" s="1"/>
  <c r="M9" i="14" s="1"/>
  <c r="M8" i="14" s="1"/>
  <c r="M7" i="14" s="1"/>
  <c r="M6" i="14" s="1"/>
  <c r="M5" i="14" s="1"/>
  <c r="M4" i="14" s="1"/>
  <c r="M3" i="14" s="1"/>
  <c r="J7" i="13"/>
  <c r="J8" i="13"/>
  <c r="J9" i="13"/>
  <c r="D10" i="13"/>
  <c r="E10" i="13"/>
  <c r="F10" i="13"/>
  <c r="G10" i="13"/>
  <c r="H10" i="13"/>
  <c r="D26" i="13"/>
  <c r="E26" i="13"/>
  <c r="J39" i="13"/>
  <c r="J40" i="13"/>
  <c r="D41" i="13"/>
  <c r="E41" i="13"/>
  <c r="F41" i="13"/>
  <c r="G41" i="13"/>
  <c r="H41" i="13"/>
  <c r="I41" i="13"/>
  <c r="J42" i="13"/>
  <c r="J43" i="13"/>
  <c r="J46" i="13"/>
  <c r="J47" i="13"/>
  <c r="J48" i="13"/>
  <c r="J51" i="13"/>
  <c r="J52" i="13"/>
  <c r="J53" i="13"/>
  <c r="D56" i="13"/>
  <c r="D57" i="13"/>
  <c r="E57" i="13" s="1"/>
  <c r="F57" i="13" s="1"/>
  <c r="G57" i="13" s="1"/>
  <c r="D63" i="13"/>
  <c r="F63" i="13"/>
  <c r="G63" i="13"/>
  <c r="H63" i="13"/>
  <c r="I63" i="13"/>
  <c r="J68" i="13"/>
  <c r="D69" i="13"/>
  <c r="E69" i="13" s="1"/>
  <c r="J74" i="13"/>
  <c r="J75" i="13"/>
  <c r="J76" i="13"/>
  <c r="J77" i="13"/>
  <c r="J78" i="13"/>
  <c r="J79" i="13"/>
  <c r="J80" i="13"/>
  <c r="J81" i="13"/>
  <c r="L81" i="13" s="1"/>
  <c r="J82" i="13"/>
  <c r="J83" i="13"/>
  <c r="J84" i="13"/>
  <c r="D85" i="13"/>
  <c r="E85" i="13"/>
  <c r="F85" i="13"/>
  <c r="G85" i="13"/>
  <c r="H85" i="13"/>
  <c r="I85" i="13"/>
  <c r="D88" i="13"/>
  <c r="F88" i="13"/>
  <c r="G88" i="13"/>
  <c r="H88" i="13"/>
  <c r="I88" i="13"/>
  <c r="F102" i="13"/>
  <c r="F106" i="13"/>
  <c r="G82" i="2"/>
  <c r="G81" i="2" s="1"/>
  <c r="G80" i="2" s="1"/>
  <c r="G79" i="2" s="1"/>
  <c r="G78" i="2" s="1"/>
  <c r="G77" i="2" s="1"/>
  <c r="G76" i="2" s="1"/>
  <c r="G75" i="2" s="1"/>
  <c r="G74" i="2" s="1"/>
  <c r="G73" i="2" s="1"/>
  <c r="G72" i="2" s="1"/>
  <c r="G71" i="2" s="1"/>
  <c r="G70" i="2" s="1"/>
  <c r="G69" i="2" s="1"/>
  <c r="G68" i="2" s="1"/>
  <c r="G67" i="2" s="1"/>
  <c r="G66" i="2" s="1"/>
  <c r="G65" i="2" s="1"/>
  <c r="G64" i="2" s="1"/>
  <c r="G63" i="2" s="1"/>
  <c r="G62" i="2" s="1"/>
  <c r="G61" i="2" s="1"/>
  <c r="G60" i="2" s="1"/>
  <c r="G59" i="2" s="1"/>
  <c r="G58" i="2" s="1"/>
  <c r="G57" i="2" s="1"/>
  <c r="G56" i="2" s="1"/>
  <c r="G55" i="2" s="1"/>
  <c r="G54" i="2" s="1"/>
  <c r="G53" i="2" s="1"/>
  <c r="G52" i="2" s="1"/>
  <c r="G51" i="2" s="1"/>
  <c r="G50" i="2" s="1"/>
  <c r="G49" i="2" s="1"/>
  <c r="G48" i="2" s="1"/>
  <c r="G47" i="2" s="1"/>
  <c r="G46" i="2" s="1"/>
  <c r="G45" i="2" s="1"/>
  <c r="G44" i="2" s="1"/>
  <c r="G43" i="2" s="1"/>
  <c r="G42" i="2" s="1"/>
  <c r="G41" i="2" s="1"/>
  <c r="G40" i="2" s="1"/>
  <c r="G39" i="2" s="1"/>
  <c r="G38" i="2" s="1"/>
  <c r="G37" i="2" s="1"/>
  <c r="G36" i="2" s="1"/>
  <c r="G35" i="2" s="1"/>
  <c r="G34" i="2" s="1"/>
  <c r="G33" i="2" s="1"/>
  <c r="G32" i="2" s="1"/>
  <c r="G31" i="2" s="1"/>
  <c r="G30" i="2" s="1"/>
  <c r="G29" i="2" s="1"/>
  <c r="G28" i="2" s="1"/>
  <c r="G27" i="2" s="1"/>
  <c r="G26" i="2" s="1"/>
  <c r="G25" i="2" s="1"/>
  <c r="G24" i="2" s="1"/>
  <c r="G23" i="2" s="1"/>
  <c r="G22" i="2" s="1"/>
  <c r="G21" i="2" s="1"/>
  <c r="G20" i="2" s="1"/>
  <c r="G19" i="2" s="1"/>
  <c r="G18" i="2" s="1"/>
  <c r="G17" i="2" s="1"/>
  <c r="G16" i="2" s="1"/>
  <c r="G15" i="2" s="1"/>
  <c r="G14" i="2" s="1"/>
  <c r="G13" i="2" s="1"/>
  <c r="G12" i="2" s="1"/>
  <c r="G11" i="2" s="1"/>
  <c r="G10" i="2" s="1"/>
  <c r="G9" i="2" s="1"/>
  <c r="G8" i="2" s="1"/>
  <c r="G7" i="2" s="1"/>
  <c r="G6" i="2" s="1"/>
  <c r="G5" i="2" s="1"/>
  <c r="G4" i="2" s="1"/>
  <c r="G3" i="2" s="1"/>
  <c r="G35" i="8"/>
  <c r="K82" i="2"/>
  <c r="J82" i="2"/>
  <c r="J81" i="2" s="1"/>
  <c r="J80" i="2" s="1"/>
  <c r="J79" i="2" s="1"/>
  <c r="J78" i="2" s="1"/>
  <c r="J77" i="2" s="1"/>
  <c r="J76" i="2" s="1"/>
  <c r="J75" i="2" s="1"/>
  <c r="J74" i="2" s="1"/>
  <c r="J73" i="2" s="1"/>
  <c r="J72" i="2" s="1"/>
  <c r="J71" i="2" s="1"/>
  <c r="J70" i="2" s="1"/>
  <c r="J69" i="2" s="1"/>
  <c r="J68" i="2" s="1"/>
  <c r="J67" i="2" s="1"/>
  <c r="J66" i="2" s="1"/>
  <c r="J65" i="2" s="1"/>
  <c r="J64" i="2" s="1"/>
  <c r="J63" i="2" s="1"/>
  <c r="J62" i="2" s="1"/>
  <c r="J61" i="2" s="1"/>
  <c r="J60" i="2" s="1"/>
  <c r="J59" i="2" s="1"/>
  <c r="J58" i="2" s="1"/>
  <c r="J57" i="2" s="1"/>
  <c r="J56" i="2" s="1"/>
  <c r="J55" i="2" s="1"/>
  <c r="J54" i="2" s="1"/>
  <c r="J53" i="2" s="1"/>
  <c r="J52" i="2" s="1"/>
  <c r="J51" i="2" s="1"/>
  <c r="J50" i="2" s="1"/>
  <c r="J49" i="2" s="1"/>
  <c r="J48" i="2" s="1"/>
  <c r="J47" i="2" s="1"/>
  <c r="J46" i="2" s="1"/>
  <c r="J45" i="2" s="1"/>
  <c r="J44" i="2" s="1"/>
  <c r="J43" i="2" s="1"/>
  <c r="J42" i="2" s="1"/>
  <c r="J41" i="2" s="1"/>
  <c r="J40" i="2" s="1"/>
  <c r="J39" i="2" s="1"/>
  <c r="J38" i="2" s="1"/>
  <c r="J37" i="2" s="1"/>
  <c r="J36" i="2" s="1"/>
  <c r="J35" i="2" s="1"/>
  <c r="J34" i="2" s="1"/>
  <c r="J33" i="2" s="1"/>
  <c r="J32" i="2" s="1"/>
  <c r="J31" i="2" s="1"/>
  <c r="J30" i="2" s="1"/>
  <c r="J29" i="2" s="1"/>
  <c r="J28" i="2" s="1"/>
  <c r="J27" i="2" s="1"/>
  <c r="J26" i="2" s="1"/>
  <c r="J25" i="2" s="1"/>
  <c r="J24" i="2" s="1"/>
  <c r="J23" i="2" s="1"/>
  <c r="J22" i="2" s="1"/>
  <c r="J21" i="2" s="1"/>
  <c r="J20" i="2" s="1"/>
  <c r="J19" i="2" s="1"/>
  <c r="J18" i="2" s="1"/>
  <c r="J17" i="2" s="1"/>
  <c r="J16" i="2" s="1"/>
  <c r="J15" i="2" s="1"/>
  <c r="J14" i="2" s="1"/>
  <c r="J13" i="2" s="1"/>
  <c r="J12" i="2" s="1"/>
  <c r="J11" i="2" s="1"/>
  <c r="J10" i="2" s="1"/>
  <c r="J9" i="2" s="1"/>
  <c r="J8" i="2" s="1"/>
  <c r="J7" i="2" s="1"/>
  <c r="J6" i="2" s="1"/>
  <c r="J5" i="2" s="1"/>
  <c r="J4" i="2" s="1"/>
  <c r="J3" i="2" s="1"/>
  <c r="I82" i="2"/>
  <c r="I81" i="2" s="1"/>
  <c r="I80" i="2" s="1"/>
  <c r="I79" i="2" s="1"/>
  <c r="I78" i="2" s="1"/>
  <c r="I77" i="2" s="1"/>
  <c r="I76" i="2" s="1"/>
  <c r="I75" i="2" s="1"/>
  <c r="I74" i="2" s="1"/>
  <c r="I73" i="2" s="1"/>
  <c r="I72" i="2" s="1"/>
  <c r="I71" i="2" s="1"/>
  <c r="I70" i="2" s="1"/>
  <c r="I69" i="2" s="1"/>
  <c r="I68" i="2" s="1"/>
  <c r="I67" i="2" s="1"/>
  <c r="I66" i="2" s="1"/>
  <c r="I65" i="2" s="1"/>
  <c r="I64" i="2" s="1"/>
  <c r="I63" i="2" s="1"/>
  <c r="I62" i="2" s="1"/>
  <c r="I61" i="2" s="1"/>
  <c r="I60" i="2" s="1"/>
  <c r="I59" i="2" s="1"/>
  <c r="I58" i="2" s="1"/>
  <c r="I57" i="2" s="1"/>
  <c r="I56" i="2" s="1"/>
  <c r="I55" i="2" s="1"/>
  <c r="I54" i="2" s="1"/>
  <c r="I53" i="2" s="1"/>
  <c r="I52" i="2" s="1"/>
  <c r="I51" i="2" s="1"/>
  <c r="I50" i="2" s="1"/>
  <c r="I49" i="2" s="1"/>
  <c r="I48" i="2" s="1"/>
  <c r="I47" i="2" s="1"/>
  <c r="I46" i="2" s="1"/>
  <c r="I45" i="2" s="1"/>
  <c r="I44" i="2" s="1"/>
  <c r="I43" i="2" s="1"/>
  <c r="I42" i="2" s="1"/>
  <c r="I41" i="2" s="1"/>
  <c r="I40" i="2" s="1"/>
  <c r="I39" i="2" s="1"/>
  <c r="I38" i="2" s="1"/>
  <c r="I37" i="2" s="1"/>
  <c r="I36" i="2" s="1"/>
  <c r="I35" i="2" s="1"/>
  <c r="I34" i="2" s="1"/>
  <c r="I33" i="2" s="1"/>
  <c r="I32" i="2" s="1"/>
  <c r="I31" i="2" s="1"/>
  <c r="I30" i="2" s="1"/>
  <c r="I29" i="2" s="1"/>
  <c r="I28" i="2" s="1"/>
  <c r="I27" i="2" s="1"/>
  <c r="I26" i="2" s="1"/>
  <c r="I25" i="2" s="1"/>
  <c r="I24" i="2" s="1"/>
  <c r="I23" i="2" s="1"/>
  <c r="I22" i="2" s="1"/>
  <c r="I21" i="2" s="1"/>
  <c r="I20" i="2" s="1"/>
  <c r="I19" i="2" s="1"/>
  <c r="I18" i="2" s="1"/>
  <c r="I17" i="2" s="1"/>
  <c r="I16" i="2" s="1"/>
  <c r="I15" i="2" s="1"/>
  <c r="I14" i="2" s="1"/>
  <c r="I13" i="2" s="1"/>
  <c r="I12" i="2" s="1"/>
  <c r="I11" i="2" s="1"/>
  <c r="I10" i="2" s="1"/>
  <c r="I9" i="2" s="1"/>
  <c r="I8" i="2" s="1"/>
  <c r="I7" i="2" s="1"/>
  <c r="I6" i="2" s="1"/>
  <c r="I5" i="2" s="1"/>
  <c r="I4" i="2" s="1"/>
  <c r="I3" i="2" s="1"/>
  <c r="H82" i="2"/>
  <c r="H81" i="2" s="1"/>
  <c r="H80" i="2" s="1"/>
  <c r="H79" i="2" s="1"/>
  <c r="H78" i="2" s="1"/>
  <c r="H77" i="2" s="1"/>
  <c r="H76" i="2" s="1"/>
  <c r="H75" i="2" s="1"/>
  <c r="H74" i="2" s="1"/>
  <c r="H73" i="2" s="1"/>
  <c r="H72" i="2" s="1"/>
  <c r="H71" i="2" s="1"/>
  <c r="H70" i="2" s="1"/>
  <c r="H69" i="2" s="1"/>
  <c r="H68" i="2" s="1"/>
  <c r="H67" i="2" s="1"/>
  <c r="H66" i="2" s="1"/>
  <c r="H65" i="2" s="1"/>
  <c r="H64" i="2" s="1"/>
  <c r="H63" i="2" s="1"/>
  <c r="H62" i="2" s="1"/>
  <c r="H61" i="2" s="1"/>
  <c r="H60" i="2" s="1"/>
  <c r="H59" i="2" s="1"/>
  <c r="H58" i="2" s="1"/>
  <c r="H57" i="2" s="1"/>
  <c r="H56" i="2" s="1"/>
  <c r="H55" i="2" s="1"/>
  <c r="H54" i="2" s="1"/>
  <c r="H53" i="2" s="1"/>
  <c r="H52" i="2" s="1"/>
  <c r="H51" i="2" s="1"/>
  <c r="H50" i="2" s="1"/>
  <c r="H49" i="2" s="1"/>
  <c r="H48" i="2" s="1"/>
  <c r="H47" i="2" s="1"/>
  <c r="H46" i="2" s="1"/>
  <c r="H45" i="2" s="1"/>
  <c r="H44" i="2" s="1"/>
  <c r="H43" i="2" s="1"/>
  <c r="H42" i="2" s="1"/>
  <c r="H41" i="2" s="1"/>
  <c r="H40" i="2" s="1"/>
  <c r="H39" i="2" s="1"/>
  <c r="H38" i="2" s="1"/>
  <c r="H37" i="2" s="1"/>
  <c r="H36" i="2" s="1"/>
  <c r="H35" i="2" s="1"/>
  <c r="H34" i="2" s="1"/>
  <c r="H33" i="2" s="1"/>
  <c r="H32" i="2" s="1"/>
  <c r="H31" i="2" s="1"/>
  <c r="H30" i="2" s="1"/>
  <c r="H29" i="2" s="1"/>
  <c r="H28" i="2" s="1"/>
  <c r="H27" i="2" s="1"/>
  <c r="H26" i="2" s="1"/>
  <c r="H25" i="2" s="1"/>
  <c r="H24" i="2" s="1"/>
  <c r="H23" i="2" s="1"/>
  <c r="H22" i="2" s="1"/>
  <c r="H21" i="2" s="1"/>
  <c r="H20" i="2" s="1"/>
  <c r="H19" i="2" s="1"/>
  <c r="H18" i="2" s="1"/>
  <c r="H17" i="2" s="1"/>
  <c r="H16" i="2" s="1"/>
  <c r="H15" i="2" s="1"/>
  <c r="H14" i="2" s="1"/>
  <c r="H13" i="2" s="1"/>
  <c r="H12" i="2" s="1"/>
  <c r="H11" i="2" s="1"/>
  <c r="H10" i="2" s="1"/>
  <c r="H9" i="2" s="1"/>
  <c r="H8" i="2" s="1"/>
  <c r="H7" i="2" s="1"/>
  <c r="H6" i="2" s="1"/>
  <c r="H5" i="2" s="1"/>
  <c r="H4" i="2" s="1"/>
  <c r="H3" i="2" s="1"/>
  <c r="F82" i="2"/>
  <c r="F81" i="2" s="1"/>
  <c r="F80" i="2" s="1"/>
  <c r="F79" i="2" s="1"/>
  <c r="F78" i="2" s="1"/>
  <c r="F77" i="2" s="1"/>
  <c r="F76" i="2" s="1"/>
  <c r="F75" i="2" s="1"/>
  <c r="F74" i="2" s="1"/>
  <c r="F73" i="2" s="1"/>
  <c r="F72" i="2" s="1"/>
  <c r="F71" i="2" s="1"/>
  <c r="F70" i="2" s="1"/>
  <c r="F69" i="2" s="1"/>
  <c r="F68" i="2" s="1"/>
  <c r="F67" i="2" s="1"/>
  <c r="F66" i="2" s="1"/>
  <c r="F65" i="2" s="1"/>
  <c r="F64" i="2" s="1"/>
  <c r="F63" i="2" s="1"/>
  <c r="F62" i="2" s="1"/>
  <c r="F61" i="2" s="1"/>
  <c r="F60" i="2" s="1"/>
  <c r="F59" i="2" s="1"/>
  <c r="F58" i="2" s="1"/>
  <c r="F57" i="2" s="1"/>
  <c r="F56" i="2" s="1"/>
  <c r="F55" i="2" s="1"/>
  <c r="F54" i="2" s="1"/>
  <c r="F53" i="2" s="1"/>
  <c r="F52" i="2" s="1"/>
  <c r="F51" i="2" s="1"/>
  <c r="F50" i="2" s="1"/>
  <c r="F49" i="2" s="1"/>
  <c r="F48" i="2" s="1"/>
  <c r="F47" i="2" s="1"/>
  <c r="F46" i="2" s="1"/>
  <c r="F45" i="2" s="1"/>
  <c r="F44" i="2" s="1"/>
  <c r="F43" i="2" s="1"/>
  <c r="F42" i="2" s="1"/>
  <c r="F41" i="2" s="1"/>
  <c r="F40" i="2" s="1"/>
  <c r="F39" i="2" s="1"/>
  <c r="F38" i="2" s="1"/>
  <c r="F37" i="2" s="1"/>
  <c r="F36" i="2" s="1"/>
  <c r="F35" i="2" s="1"/>
  <c r="F34" i="2" s="1"/>
  <c r="F33" i="2" s="1"/>
  <c r="F32" i="2" s="1"/>
  <c r="F31" i="2" s="1"/>
  <c r="F30" i="2" s="1"/>
  <c r="F29" i="2" s="1"/>
  <c r="F28" i="2" s="1"/>
  <c r="F27" i="2" s="1"/>
  <c r="F26" i="2" s="1"/>
  <c r="F25" i="2" s="1"/>
  <c r="F24" i="2" s="1"/>
  <c r="F23" i="2" s="1"/>
  <c r="F22" i="2" s="1"/>
  <c r="F21" i="2" s="1"/>
  <c r="F20" i="2" s="1"/>
  <c r="F19" i="2" s="1"/>
  <c r="F18" i="2" s="1"/>
  <c r="F17" i="2" s="1"/>
  <c r="F16" i="2" s="1"/>
  <c r="F15" i="2" s="1"/>
  <c r="F14" i="2" s="1"/>
  <c r="F13" i="2" s="1"/>
  <c r="F12" i="2" s="1"/>
  <c r="F11" i="2" s="1"/>
  <c r="F10" i="2" s="1"/>
  <c r="F9" i="2" s="1"/>
  <c r="F8" i="2" s="1"/>
  <c r="F7" i="2" s="1"/>
  <c r="F6" i="2" s="1"/>
  <c r="F5" i="2" s="1"/>
  <c r="F4" i="2" s="1"/>
  <c r="F3" i="2" s="1"/>
  <c r="E82" i="2"/>
  <c r="E81" i="2" s="1"/>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E15" i="2" s="1"/>
  <c r="E14" i="2" s="1"/>
  <c r="E13" i="2" s="1"/>
  <c r="E12" i="2" s="1"/>
  <c r="E11" i="2" s="1"/>
  <c r="E10" i="2" s="1"/>
  <c r="E9" i="2" s="1"/>
  <c r="E8" i="2" s="1"/>
  <c r="E7" i="2" s="1"/>
  <c r="E6" i="2" s="1"/>
  <c r="E5" i="2" s="1"/>
  <c r="E4" i="2" s="1"/>
  <c r="E3" i="2" s="1"/>
  <c r="D82" i="2"/>
  <c r="D81" i="2" s="1"/>
  <c r="D80" i="2" s="1"/>
  <c r="D79" i="2" s="1"/>
  <c r="D78" i="2" s="1"/>
  <c r="D77" i="2" s="1"/>
  <c r="D76" i="2" s="1"/>
  <c r="D75" i="2" s="1"/>
  <c r="D74" i="2" s="1"/>
  <c r="D73" i="2" s="1"/>
  <c r="D72" i="2" s="1"/>
  <c r="D71" i="2" s="1"/>
  <c r="D70" i="2" s="1"/>
  <c r="D69" i="2" s="1"/>
  <c r="D68" i="2" s="1"/>
  <c r="D67" i="2" s="1"/>
  <c r="D66" i="2" s="1"/>
  <c r="D65" i="2" s="1"/>
  <c r="D64" i="2" s="1"/>
  <c r="D63" i="2" s="1"/>
  <c r="D62" i="2" s="1"/>
  <c r="D61" i="2" s="1"/>
  <c r="D60" i="2" s="1"/>
  <c r="D59" i="2" s="1"/>
  <c r="D58" i="2" s="1"/>
  <c r="D57" i="2" s="1"/>
  <c r="D56" i="2" s="1"/>
  <c r="D55" i="2" s="1"/>
  <c r="D54" i="2" s="1"/>
  <c r="D53" i="2" s="1"/>
  <c r="D52" i="2" s="1"/>
  <c r="D51" i="2" s="1"/>
  <c r="D50" i="2" s="1"/>
  <c r="D49" i="2" s="1"/>
  <c r="D48" i="2" s="1"/>
  <c r="D47" i="2" s="1"/>
  <c r="D46" i="2" s="1"/>
  <c r="D45" i="2" s="1"/>
  <c r="D44" i="2" s="1"/>
  <c r="D43" i="2" s="1"/>
  <c r="D42" i="2" s="1"/>
  <c r="D41" i="2" s="1"/>
  <c r="D40" i="2" s="1"/>
  <c r="D39" i="2" s="1"/>
  <c r="D38" i="2" s="1"/>
  <c r="D37" i="2" s="1"/>
  <c r="D36" i="2" s="1"/>
  <c r="D35" i="2" s="1"/>
  <c r="D34" i="2" s="1"/>
  <c r="D33" i="2" s="1"/>
  <c r="D32" i="2" s="1"/>
  <c r="D31" i="2" s="1"/>
  <c r="D30" i="2" s="1"/>
  <c r="D29" i="2" s="1"/>
  <c r="D28" i="2" s="1"/>
  <c r="D27" i="2" s="1"/>
  <c r="D26" i="2" s="1"/>
  <c r="D25" i="2" s="1"/>
  <c r="D24" i="2" s="1"/>
  <c r="D23" i="2" s="1"/>
  <c r="D22" i="2" s="1"/>
  <c r="D21" i="2" s="1"/>
  <c r="D20" i="2" s="1"/>
  <c r="D19" i="2" s="1"/>
  <c r="D18" i="2" s="1"/>
  <c r="D17" i="2" s="1"/>
  <c r="D16" i="2" s="1"/>
  <c r="D15" i="2" s="1"/>
  <c r="D14" i="2" s="1"/>
  <c r="D13" i="2" s="1"/>
  <c r="D12" i="2" s="1"/>
  <c r="D11" i="2" s="1"/>
  <c r="D10" i="2" s="1"/>
  <c r="D9" i="2" s="1"/>
  <c r="D8" i="2" s="1"/>
  <c r="D7" i="2" s="1"/>
  <c r="AE3" i="2"/>
  <c r="AF3" i="2"/>
  <c r="AG3" i="2"/>
  <c r="AH3" i="2"/>
  <c r="AI3" i="2"/>
  <c r="AJ3" i="2"/>
  <c r="AE4" i="2"/>
  <c r="AF4" i="2"/>
  <c r="AG4" i="2"/>
  <c r="AH4" i="2"/>
  <c r="AI4" i="2"/>
  <c r="AJ4" i="2"/>
  <c r="AE5" i="2"/>
  <c r="AF5" i="2"/>
  <c r="AG5" i="2"/>
  <c r="AH5" i="2"/>
  <c r="AI5" i="2"/>
  <c r="AJ5" i="2"/>
  <c r="AE6" i="2"/>
  <c r="AF6" i="2"/>
  <c r="AG6" i="2"/>
  <c r="AH6" i="2"/>
  <c r="AI6" i="2"/>
  <c r="AJ6" i="2"/>
  <c r="AE7" i="2"/>
  <c r="AF7" i="2"/>
  <c r="AG7" i="2"/>
  <c r="AH7" i="2"/>
  <c r="AI7" i="2"/>
  <c r="AJ7" i="2"/>
  <c r="AE8" i="2"/>
  <c r="AF8" i="2"/>
  <c r="AG8" i="2"/>
  <c r="AH8" i="2"/>
  <c r="AI8" i="2"/>
  <c r="AJ8" i="2"/>
  <c r="AE9" i="2"/>
  <c r="AF9" i="2"/>
  <c r="AG9" i="2"/>
  <c r="AH9" i="2"/>
  <c r="AI9" i="2"/>
  <c r="AJ9" i="2"/>
  <c r="AE10" i="2"/>
  <c r="AF10" i="2"/>
  <c r="AG10" i="2"/>
  <c r="AH10" i="2"/>
  <c r="AI10" i="2"/>
  <c r="AJ10" i="2"/>
  <c r="E56" i="13" l="1"/>
  <c r="F56" i="13" s="1"/>
  <c r="G56" i="13" s="1"/>
  <c r="H56" i="13" s="1"/>
  <c r="I56" i="13" s="1"/>
  <c r="E55" i="13"/>
  <c r="F55" i="13" s="1"/>
  <c r="G55" i="13" s="1"/>
  <c r="H55" i="13" s="1"/>
  <c r="I55" i="13" s="1"/>
  <c r="D89" i="13"/>
  <c r="E89" i="13" s="1"/>
  <c r="F89" i="13" s="1"/>
  <c r="G89" i="13" s="1"/>
  <c r="H89" i="13" s="1"/>
  <c r="I89" i="13" s="1"/>
  <c r="D87" i="13"/>
  <c r="L74" i="13"/>
  <c r="E87" i="13"/>
  <c r="F69" i="13"/>
  <c r="J85" i="13"/>
  <c r="H57" i="13"/>
  <c r="I57" i="13" s="1"/>
  <c r="D58" i="13"/>
  <c r="J88" i="13"/>
  <c r="J41" i="13"/>
  <c r="J63" i="13"/>
  <c r="J10" i="13"/>
  <c r="C59" i="13" s="1"/>
  <c r="D59" i="13" s="1"/>
  <c r="E59" i="13" s="1"/>
  <c r="K59" i="2"/>
  <c r="K80" i="2"/>
  <c r="K79" i="2"/>
  <c r="K64" i="2"/>
  <c r="K37" i="2"/>
  <c r="K56" i="2"/>
  <c r="K58" i="2"/>
  <c r="K61" i="2"/>
  <c r="K65" i="2"/>
  <c r="K67" i="2"/>
  <c r="K68" i="2"/>
  <c r="K76" i="2"/>
  <c r="K77" i="2"/>
  <c r="K38" i="2"/>
  <c r="K57" i="2"/>
  <c r="K60" i="2"/>
  <c r="K63" i="2"/>
  <c r="K78" i="2"/>
  <c r="K81" i="2"/>
  <c r="K36" i="2"/>
  <c r="D6" i="2"/>
  <c r="K40" i="2"/>
  <c r="K3" i="2"/>
  <c r="K23" i="2"/>
  <c r="K43" i="2"/>
  <c r="K6" i="2"/>
  <c r="K26" i="2"/>
  <c r="K46" i="2"/>
  <c r="K66" i="2"/>
  <c r="K16" i="2"/>
  <c r="K20" i="2"/>
  <c r="K41" i="2"/>
  <c r="K44" i="2"/>
  <c r="K25" i="2"/>
  <c r="K27" i="2"/>
  <c r="K8" i="2"/>
  <c r="K9" i="2"/>
  <c r="K29" i="2"/>
  <c r="K49" i="2"/>
  <c r="K69" i="2"/>
  <c r="K18" i="2"/>
  <c r="K24" i="2"/>
  <c r="K45" i="2"/>
  <c r="K7" i="2"/>
  <c r="K30" i="2"/>
  <c r="K50" i="2"/>
  <c r="K31" i="2"/>
  <c r="K51" i="2"/>
  <c r="K12" i="2"/>
  <c r="K32" i="2"/>
  <c r="K52" i="2"/>
  <c r="K72" i="2"/>
  <c r="K39" i="2"/>
  <c r="K4" i="2"/>
  <c r="K28" i="2"/>
  <c r="K10" i="2"/>
  <c r="K70" i="2"/>
  <c r="K11" i="2"/>
  <c r="K71" i="2"/>
  <c r="K13" i="2"/>
  <c r="K33" i="2"/>
  <c r="K53" i="2"/>
  <c r="K73" i="2"/>
  <c r="K17" i="2"/>
  <c r="K19" i="2"/>
  <c r="K21" i="2"/>
  <c r="K5" i="2"/>
  <c r="K47" i="2"/>
  <c r="K48" i="2"/>
  <c r="K14" i="2"/>
  <c r="K34" i="2"/>
  <c r="K54" i="2"/>
  <c r="K74" i="2"/>
  <c r="K15" i="2"/>
  <c r="K35" i="2"/>
  <c r="K55" i="2"/>
  <c r="K75" i="2"/>
  <c r="K22" i="2"/>
  <c r="K42" i="2"/>
  <c r="K62" i="2"/>
  <c r="F9" i="1"/>
  <c r="C10" i="1" a="1"/>
  <c r="C10" i="1" s="1"/>
  <c r="B5" i="1" a="1"/>
  <c r="B5" i="1" s="1"/>
  <c r="B19" i="12"/>
  <c r="E52" i="1"/>
  <c r="C55" i="1"/>
  <c r="C53" i="1"/>
  <c r="C54" i="1" s="1"/>
  <c r="C58" i="1" s="1"/>
  <c r="F27" i="1"/>
  <c r="D27" i="1"/>
  <c r="E27" i="1"/>
  <c r="G30" i="1"/>
  <c r="G26" i="1"/>
  <c r="G25" i="1"/>
  <c r="G31" i="1"/>
  <c r="G42" i="8"/>
  <c r="B9" i="12"/>
  <c r="F32" i="1"/>
  <c r="E32" i="1"/>
  <c r="D32" i="1"/>
  <c r="F50" i="1"/>
  <c r="D46" i="1"/>
  <c r="D14" i="1"/>
  <c r="E67" i="1"/>
  <c r="D40" i="1" s="1"/>
  <c r="F41" i="1" s="1"/>
  <c r="G64" i="1"/>
  <c r="E9" i="1"/>
  <c r="D9" i="1"/>
  <c r="C9" i="1"/>
  <c r="E19" i="8"/>
  <c r="G19" i="8" s="1"/>
  <c r="G25" i="8"/>
  <c r="E30" i="8"/>
  <c r="E36" i="8" s="1"/>
  <c r="AE11" i="2"/>
  <c r="AF11" i="2"/>
  <c r="AG11" i="2"/>
  <c r="AH11" i="2"/>
  <c r="AI11" i="2"/>
  <c r="AJ11" i="2"/>
  <c r="AE12" i="2"/>
  <c r="AF12" i="2"/>
  <c r="AG12" i="2"/>
  <c r="AH12" i="2"/>
  <c r="AI12" i="2"/>
  <c r="AJ12" i="2"/>
  <c r="AE13" i="2"/>
  <c r="AF13" i="2"/>
  <c r="AG13" i="2"/>
  <c r="AH13" i="2"/>
  <c r="AI13" i="2"/>
  <c r="AJ13" i="2"/>
  <c r="AE14" i="2"/>
  <c r="AF14" i="2"/>
  <c r="AG14" i="2"/>
  <c r="AH14" i="2"/>
  <c r="AI14" i="2"/>
  <c r="AJ14" i="2"/>
  <c r="AE15" i="2"/>
  <c r="AF15" i="2"/>
  <c r="AG15" i="2"/>
  <c r="AH15" i="2"/>
  <c r="AI15" i="2"/>
  <c r="AJ15" i="2"/>
  <c r="AE16" i="2"/>
  <c r="AF16" i="2"/>
  <c r="AG16" i="2"/>
  <c r="AH16" i="2"/>
  <c r="AI16" i="2"/>
  <c r="AJ16" i="2"/>
  <c r="AE17" i="2"/>
  <c r="AF17" i="2"/>
  <c r="AG17" i="2"/>
  <c r="AH17" i="2"/>
  <c r="AI17" i="2"/>
  <c r="AJ17" i="2"/>
  <c r="AE18" i="2"/>
  <c r="AF18" i="2"/>
  <c r="AG18" i="2"/>
  <c r="AH18" i="2"/>
  <c r="AI18" i="2"/>
  <c r="AJ18" i="2"/>
  <c r="AE19" i="2"/>
  <c r="AF19" i="2"/>
  <c r="AG19" i="2"/>
  <c r="AH19" i="2"/>
  <c r="AI19" i="2"/>
  <c r="AJ19" i="2"/>
  <c r="AE20" i="2"/>
  <c r="AF20" i="2"/>
  <c r="AG20" i="2"/>
  <c r="AH20" i="2"/>
  <c r="AI20" i="2"/>
  <c r="AJ20" i="2"/>
  <c r="AE21" i="2"/>
  <c r="AF21" i="2"/>
  <c r="AG21" i="2"/>
  <c r="AH21" i="2"/>
  <c r="AI21" i="2"/>
  <c r="AJ21" i="2"/>
  <c r="AE22" i="2"/>
  <c r="AF22" i="2"/>
  <c r="AG22" i="2"/>
  <c r="AH22" i="2"/>
  <c r="AI22" i="2"/>
  <c r="AJ22" i="2"/>
  <c r="AE23" i="2"/>
  <c r="AF23" i="2"/>
  <c r="AG23" i="2"/>
  <c r="AH23" i="2"/>
  <c r="AI23" i="2"/>
  <c r="AJ23" i="2"/>
  <c r="AE24" i="2"/>
  <c r="AF24" i="2"/>
  <c r="AG24" i="2"/>
  <c r="AH24" i="2"/>
  <c r="AI24" i="2"/>
  <c r="AJ24" i="2"/>
  <c r="AE25" i="2"/>
  <c r="AF25" i="2"/>
  <c r="AG25" i="2"/>
  <c r="AH25" i="2"/>
  <c r="AI25" i="2"/>
  <c r="AJ25" i="2"/>
  <c r="AE26" i="2"/>
  <c r="AF26" i="2"/>
  <c r="AG26" i="2"/>
  <c r="AH26" i="2"/>
  <c r="AI26" i="2"/>
  <c r="AJ26" i="2"/>
  <c r="AE27" i="2"/>
  <c r="AF27" i="2"/>
  <c r="AG27" i="2"/>
  <c r="AH27" i="2"/>
  <c r="AI27" i="2"/>
  <c r="AJ27" i="2"/>
  <c r="AE28" i="2"/>
  <c r="AF28" i="2"/>
  <c r="AG28" i="2"/>
  <c r="AH28" i="2"/>
  <c r="AI28" i="2"/>
  <c r="AJ28" i="2"/>
  <c r="AE29" i="2"/>
  <c r="AF29" i="2"/>
  <c r="AG29" i="2"/>
  <c r="AH29" i="2"/>
  <c r="AI29" i="2"/>
  <c r="AJ29" i="2"/>
  <c r="AE30" i="2"/>
  <c r="AF30" i="2"/>
  <c r="AG30" i="2"/>
  <c r="AH30" i="2"/>
  <c r="AI30" i="2"/>
  <c r="AJ30" i="2"/>
  <c r="AE31" i="2"/>
  <c r="AF31" i="2"/>
  <c r="AG31" i="2"/>
  <c r="AH31" i="2"/>
  <c r="AI31" i="2"/>
  <c r="AJ31" i="2"/>
  <c r="AE32" i="2"/>
  <c r="AF32" i="2"/>
  <c r="AG32" i="2"/>
  <c r="AH32" i="2"/>
  <c r="AI32" i="2"/>
  <c r="AJ32" i="2"/>
  <c r="AE33" i="2"/>
  <c r="AF33" i="2"/>
  <c r="AG33" i="2"/>
  <c r="AH33" i="2"/>
  <c r="AI33" i="2"/>
  <c r="AJ33" i="2"/>
  <c r="AE34" i="2"/>
  <c r="AF34" i="2"/>
  <c r="AG34" i="2"/>
  <c r="AH34" i="2"/>
  <c r="AI34" i="2"/>
  <c r="AJ34" i="2"/>
  <c r="AE35" i="2"/>
  <c r="AF35" i="2"/>
  <c r="AG35" i="2"/>
  <c r="AH35" i="2"/>
  <c r="AI35" i="2"/>
  <c r="AJ35" i="2"/>
  <c r="AE36" i="2"/>
  <c r="AF36" i="2"/>
  <c r="AG36" i="2"/>
  <c r="AH36" i="2"/>
  <c r="AI36" i="2"/>
  <c r="AJ36" i="2"/>
  <c r="AE37" i="2"/>
  <c r="AF37" i="2"/>
  <c r="AG37" i="2"/>
  <c r="AH37" i="2"/>
  <c r="AI37" i="2"/>
  <c r="AJ37" i="2"/>
  <c r="AE38" i="2"/>
  <c r="AF38" i="2"/>
  <c r="AG38" i="2"/>
  <c r="AH38" i="2"/>
  <c r="AI38" i="2"/>
  <c r="AJ38" i="2"/>
  <c r="AE39" i="2"/>
  <c r="AF39" i="2"/>
  <c r="AG39" i="2"/>
  <c r="AH39" i="2"/>
  <c r="AI39" i="2"/>
  <c r="AJ39" i="2"/>
  <c r="AE40" i="2"/>
  <c r="AF40" i="2"/>
  <c r="AG40" i="2"/>
  <c r="AH40" i="2"/>
  <c r="AI40" i="2"/>
  <c r="AJ40" i="2"/>
  <c r="AE41" i="2"/>
  <c r="AF41" i="2"/>
  <c r="AG41" i="2"/>
  <c r="AH41" i="2"/>
  <c r="AI41" i="2"/>
  <c r="AJ41" i="2"/>
  <c r="AE42" i="2"/>
  <c r="AF42" i="2"/>
  <c r="AG42" i="2"/>
  <c r="AH42" i="2"/>
  <c r="AI42" i="2"/>
  <c r="AJ42" i="2"/>
  <c r="AE43" i="2"/>
  <c r="AF43" i="2"/>
  <c r="AG43" i="2"/>
  <c r="AH43" i="2"/>
  <c r="AI43" i="2"/>
  <c r="AJ43" i="2"/>
  <c r="AE44" i="2"/>
  <c r="AF44" i="2"/>
  <c r="AG44" i="2"/>
  <c r="AH44" i="2"/>
  <c r="AI44" i="2"/>
  <c r="AJ44" i="2"/>
  <c r="AE45" i="2"/>
  <c r="AF45" i="2"/>
  <c r="AG45" i="2"/>
  <c r="AH45" i="2"/>
  <c r="AI45" i="2"/>
  <c r="AJ45" i="2"/>
  <c r="AE46" i="2"/>
  <c r="AF46" i="2"/>
  <c r="AG46" i="2"/>
  <c r="AH46" i="2"/>
  <c r="AI46" i="2"/>
  <c r="AJ46" i="2"/>
  <c r="AE47" i="2"/>
  <c r="AF47" i="2"/>
  <c r="AG47" i="2"/>
  <c r="AH47" i="2"/>
  <c r="AI47" i="2"/>
  <c r="AJ47" i="2"/>
  <c r="AE48" i="2"/>
  <c r="AF48" i="2"/>
  <c r="AG48" i="2"/>
  <c r="AH48" i="2"/>
  <c r="AI48" i="2"/>
  <c r="AJ48" i="2"/>
  <c r="AE49" i="2"/>
  <c r="AF49" i="2"/>
  <c r="AG49" i="2"/>
  <c r="AH49" i="2"/>
  <c r="AI49" i="2"/>
  <c r="AJ49" i="2"/>
  <c r="G58" i="13" l="1"/>
  <c r="F58" i="13"/>
  <c r="E58" i="13"/>
  <c r="F87" i="13"/>
  <c r="G69" i="13"/>
  <c r="I58" i="13"/>
  <c r="H58" i="13"/>
  <c r="F59" i="13"/>
  <c r="G59" i="13"/>
  <c r="H59" i="13"/>
  <c r="I59" i="13"/>
  <c r="C27" i="13"/>
  <c r="D27" i="13" s="1"/>
  <c r="E21" i="8"/>
  <c r="D20" i="13"/>
  <c r="D5" i="2"/>
  <c r="G9" i="1"/>
  <c r="C19" i="1" s="1"/>
  <c r="G32" i="1"/>
  <c r="C56" i="1"/>
  <c r="G27" i="1"/>
  <c r="C57" i="1"/>
  <c r="E62" i="13" l="1"/>
  <c r="E70" i="13" s="1"/>
  <c r="D28" i="13"/>
  <c r="E71" i="13"/>
  <c r="F62" i="13"/>
  <c r="F70" i="13" s="1"/>
  <c r="I62" i="13"/>
  <c r="I70" i="13" s="1"/>
  <c r="H62" i="13"/>
  <c r="H70" i="13" s="1"/>
  <c r="G62" i="13"/>
  <c r="G70" i="13" s="1"/>
  <c r="F71" i="13"/>
  <c r="G71" i="13"/>
  <c r="G87" i="13"/>
  <c r="H69" i="13"/>
  <c r="D71" i="13"/>
  <c r="D62" i="13"/>
  <c r="C33" i="1"/>
  <c r="D19" i="1"/>
  <c r="D4" i="2"/>
  <c r="H71" i="13" l="1"/>
  <c r="I69" i="13"/>
  <c r="H87" i="13"/>
  <c r="D64" i="13"/>
  <c r="D90" i="13" s="1"/>
  <c r="E64" i="13"/>
  <c r="E90" i="13" s="1"/>
  <c r="I64" i="13"/>
  <c r="H64" i="13"/>
  <c r="G64" i="13"/>
  <c r="G90" i="13" s="1"/>
  <c r="F64" i="13"/>
  <c r="F90" i="13" s="1"/>
  <c r="J62" i="13"/>
  <c r="D70" i="13"/>
  <c r="D3" i="2"/>
  <c r="D33" i="1"/>
  <c r="H90" i="13" l="1"/>
  <c r="I71" i="13"/>
  <c r="I87" i="13"/>
  <c r="J64" i="13"/>
  <c r="C28" i="1"/>
  <c r="D28" i="1" s="1"/>
  <c r="D29" i="1" s="1"/>
  <c r="D36" i="1" s="1"/>
  <c r="C59" i="1" s="1"/>
  <c r="J87" i="13" l="1"/>
  <c r="K90" i="13" s="1"/>
  <c r="I90" i="13"/>
  <c r="D51" i="1"/>
  <c r="H91" i="13" l="1"/>
  <c r="I91" i="13"/>
  <c r="F91" i="13"/>
  <c r="G91" i="13"/>
  <c r="D91" i="13"/>
  <c r="E9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<sst xmlns="http://schemas.openxmlformats.org/spreadsheetml/2006/main" count="605" uniqueCount="312">
  <si>
    <r>
      <rPr>
        <b/>
        <sz val="9"/>
        <color rgb="FF000000"/>
        <rFont val="Arial"/>
        <family val="2"/>
      </rPr>
      <t xml:space="preserve">SECTION I-Establishing Site Information- </t>
    </r>
    <r>
      <rPr>
        <sz val="9"/>
        <color rgb="FF000000"/>
        <rFont val="Arial"/>
        <family val="2"/>
      </rPr>
      <t>(Enter acres for each zone)</t>
    </r>
  </si>
  <si>
    <t>R-80</t>
  </si>
  <si>
    <t>Gross Tract:</t>
  </si>
  <si>
    <t>Floodplain:</t>
  </si>
  <si>
    <t>Previously Dedicated Land:</t>
  </si>
  <si>
    <t>Net Tract (NTA):</t>
  </si>
  <si>
    <t>TCP Number</t>
  </si>
  <si>
    <t>Revision #</t>
  </si>
  <si>
    <t>Property Description or Subdivision Name:</t>
  </si>
  <si>
    <t>Location/Address of Project</t>
  </si>
  <si>
    <t>Is this a Stream Restoration Project? (Y/N)</t>
  </si>
  <si>
    <t>N</t>
  </si>
  <si>
    <t>Priority Funding Area (PFA)? (Y/N)</t>
  </si>
  <si>
    <t>Y</t>
  </si>
  <si>
    <t>Is any portion of the property in a WC Bank? (Y/N)</t>
  </si>
  <si>
    <r>
      <t xml:space="preserve">SECTION II-Determining Requirements </t>
    </r>
    <r>
      <rPr>
        <sz val="9"/>
        <rFont val="Arial"/>
        <family val="2"/>
      </rPr>
      <t>(Enter acres for each corresponding column)</t>
    </r>
    <r>
      <rPr>
        <b/>
        <sz val="9"/>
        <rFont val="Arial"/>
        <family val="2"/>
      </rPr>
      <t xml:space="preserve"> </t>
    </r>
  </si>
  <si>
    <t>Column A</t>
  </si>
  <si>
    <t>Column B</t>
  </si>
  <si>
    <t>Column C</t>
  </si>
  <si>
    <t>Column D</t>
  </si>
  <si>
    <t>Column  E</t>
  </si>
  <si>
    <t>WCT/AFT %</t>
  </si>
  <si>
    <t xml:space="preserve">  Net Tract</t>
  </si>
  <si>
    <t>Floodplain</t>
  </si>
  <si>
    <t xml:space="preserve">Off-Site </t>
  </si>
  <si>
    <t>Total</t>
  </si>
  <si>
    <t>Woodland Conservation Threshold (WCT)=</t>
  </si>
  <si>
    <t>Replacement Required (1:1 Outside T-O-C, 0.25:1 Inside T-O-C)</t>
  </si>
  <si>
    <t xml:space="preserve">Afforestation  Threshold (AFT) =                      </t>
  </si>
  <si>
    <t>Off-site WCA (preservation)being provided on this property</t>
  </si>
  <si>
    <t>Off-site WCA (afforestation) being provided on this property</t>
  </si>
  <si>
    <t>Woodland Conservation Requirement</t>
  </si>
  <si>
    <t xml:space="preserve"> acres</t>
  </si>
  <si>
    <r>
      <t xml:space="preserve">SECTION III-Meeting the Requirements </t>
    </r>
    <r>
      <rPr>
        <sz val="9"/>
        <rFont val="Arial"/>
        <family val="2"/>
      </rPr>
      <t>(Enter acres for each corresponding column)</t>
    </r>
  </si>
  <si>
    <t>On-site Woodland Preservation</t>
  </si>
  <si>
    <t>Adjusted Stream Buffer Afforestation (calculated below)</t>
  </si>
  <si>
    <t>On-site Afforestation / Reforestation</t>
  </si>
  <si>
    <t>Bond amount:</t>
  </si>
  <si>
    <t>On-site Natural Regeneration</t>
  </si>
  <si>
    <t>Specimen/Historic Tree Credit  (Unimpacted CRZ area * 1.0)</t>
  </si>
  <si>
    <t>Off-site WCA (preservation) provided on this property</t>
  </si>
  <si>
    <t>Off-site WCA (afforestation) provided on this property</t>
  </si>
  <si>
    <t>Forest Enhancement Credit (Credit 50% of area provided)</t>
  </si>
  <si>
    <t xml:space="preserve">On-site Landscaping </t>
  </si>
  <si>
    <t>T-O-C only</t>
  </si>
  <si>
    <t>Street Tree Credit (Existing or 10-year canopy coverage)</t>
  </si>
  <si>
    <t>Off-site Woodland Conservation Credits Required</t>
  </si>
  <si>
    <t>Area provided in fee-in-lieu (One acre or less, unless in a T-O-C)</t>
  </si>
  <si>
    <t>Fee amount:</t>
  </si>
  <si>
    <t>Woodland Conservation Provided</t>
  </si>
  <si>
    <t>Area of woodland not cleared</t>
  </si>
  <si>
    <t xml:space="preserve">  </t>
  </si>
  <si>
    <t>Net tract woodland retained not part of requirements:</t>
  </si>
  <si>
    <t>100-year floodplain woodland retained</t>
  </si>
  <si>
    <t>On-site woodland conservation provided</t>
  </si>
  <si>
    <t>On-site woodland conservation alternatives provided</t>
  </si>
  <si>
    <t xml:space="preserve">acres </t>
  </si>
  <si>
    <t xml:space="preserve">On-site woodland retained not credited </t>
  </si>
  <si>
    <t>Off-site WC credits allowed in preservation</t>
  </si>
  <si>
    <t xml:space="preserve">Regulated Stream Buffer (RSB) Afforestation Requirement </t>
  </si>
  <si>
    <t xml:space="preserve">On-site regulated stream buffer (RSB) area (See NRI Site Statistics Table) </t>
  </si>
  <si>
    <t>acres</t>
  </si>
  <si>
    <t>On-site unforested RSB area(See NRI Site Statistics Table)</t>
  </si>
  <si>
    <t>Has the applicant demonstrated why full buffer afforestation cannot be provided?  (See required SOJ)</t>
  </si>
  <si>
    <t>Adjustment granted to RSB Afforestation Requirement based on SOJ?</t>
  </si>
  <si>
    <t>Adjusted Regulated  Stream Buffer Afforestation Required</t>
  </si>
  <si>
    <t xml:space="preserve">Does on-site WC afforestation/reforestation satisfy the adjusted RSB requirement? </t>
  </si>
  <si>
    <t>Additional on-site afforestation/reforestation required (not credited as on-site WC)</t>
  </si>
  <si>
    <t xml:space="preserve"> Prepared by: </t>
  </si>
  <si>
    <t>Signed</t>
  </si>
  <si>
    <t>Date</t>
  </si>
  <si>
    <t>Qualifications</t>
  </si>
  <si>
    <t>Zone</t>
  </si>
  <si>
    <t>WCT</t>
  </si>
  <si>
    <t>AFT</t>
  </si>
  <si>
    <t>Zone 1</t>
  </si>
  <si>
    <t>Zone 2</t>
  </si>
  <si>
    <t>Zone 3</t>
  </si>
  <si>
    <t>Zone1</t>
  </si>
  <si>
    <t>Old Ordinance</t>
  </si>
  <si>
    <t>O-S</t>
  </si>
  <si>
    <t>R-A</t>
  </si>
  <si>
    <t>R-E</t>
  </si>
  <si>
    <t>R-R</t>
  </si>
  <si>
    <t>R-55</t>
  </si>
  <si>
    <t>R-35</t>
  </si>
  <si>
    <t>R-20</t>
  </si>
  <si>
    <t>R-T</t>
  </si>
  <si>
    <t>R-30</t>
  </si>
  <si>
    <t>R-30C</t>
  </si>
  <si>
    <t>R-18</t>
  </si>
  <si>
    <t>R-18C</t>
  </si>
  <si>
    <t>R-10</t>
  </si>
  <si>
    <t>R-10A</t>
  </si>
  <si>
    <t>R-H</t>
  </si>
  <si>
    <t>R-U</t>
  </si>
  <si>
    <t>R-M</t>
  </si>
  <si>
    <t>R-L</t>
  </si>
  <si>
    <t>R-M-H</t>
  </si>
  <si>
    <t>M-A-C</t>
  </si>
  <si>
    <t>L-A-C</t>
  </si>
  <si>
    <t>C-A</t>
  </si>
  <si>
    <t>C-O</t>
  </si>
  <si>
    <t>C-S-C</t>
  </si>
  <si>
    <t>C-1</t>
  </si>
  <si>
    <t>C-C</t>
  </si>
  <si>
    <t>C-G</t>
  </si>
  <si>
    <t>C-2</t>
  </si>
  <si>
    <t>C-W</t>
  </si>
  <si>
    <t>C-M</t>
  </si>
  <si>
    <t>C-H</t>
  </si>
  <si>
    <t>I-1</t>
  </si>
  <si>
    <t>I-2</t>
  </si>
  <si>
    <t>I-3</t>
  </si>
  <si>
    <t>I-4</t>
  </si>
  <si>
    <t>M-X-T</t>
  </si>
  <si>
    <t>V-M</t>
  </si>
  <si>
    <t>V-L</t>
  </si>
  <si>
    <t>R-S</t>
  </si>
  <si>
    <t>E-I-A</t>
  </si>
  <si>
    <t>C-R-C</t>
  </si>
  <si>
    <t>T-D-O</t>
  </si>
  <si>
    <t>R-P-C</t>
  </si>
  <si>
    <t>M-X-C</t>
  </si>
  <si>
    <t>M-U-I</t>
  </si>
  <si>
    <t>R-O-S</t>
  </si>
  <si>
    <t>ROS</t>
  </si>
  <si>
    <t>AG</t>
  </si>
  <si>
    <t>AR</t>
  </si>
  <si>
    <t>RE</t>
  </si>
  <si>
    <t>RR</t>
  </si>
  <si>
    <t>RSF-95</t>
  </si>
  <si>
    <t>RSF-65</t>
  </si>
  <si>
    <t>RSF-A</t>
  </si>
  <si>
    <t>RMF-12</t>
  </si>
  <si>
    <t>RMF-20</t>
  </si>
  <si>
    <t>RMF-48</t>
  </si>
  <si>
    <t>RMH</t>
  </si>
  <si>
    <t>R-PD</t>
  </si>
  <si>
    <t>CGO</t>
  </si>
  <si>
    <t>CS</t>
  </si>
  <si>
    <t>IH</t>
  </si>
  <si>
    <t>IE</t>
  </si>
  <si>
    <t>IE-PD</t>
  </si>
  <si>
    <t>CN</t>
  </si>
  <si>
    <t>NAC</t>
  </si>
  <si>
    <t>TAC</t>
  </si>
  <si>
    <t>LTO</t>
  </si>
  <si>
    <t>RTO-L</t>
  </si>
  <si>
    <t>RTO-H</t>
  </si>
  <si>
    <t>NAC-PD</t>
  </si>
  <si>
    <t>TAC-PD</t>
  </si>
  <si>
    <t>LTO-PD</t>
  </si>
  <si>
    <t>RTO-PD</t>
  </si>
  <si>
    <t>MU-PD</t>
  </si>
  <si>
    <t>LCD</t>
  </si>
  <si>
    <t>LMXT</t>
  </si>
  <si>
    <t>LMUTC</t>
  </si>
  <si>
    <t>Woodland Conservation Worksheet</t>
  </si>
  <si>
    <t>for Governmental and Linear Projects in Prince George's County</t>
  </si>
  <si>
    <t xml:space="preserve">SECTION 1-Establishing Site Information </t>
  </si>
  <si>
    <t>Property Description or Name:</t>
  </si>
  <si>
    <t>Project Location;</t>
  </si>
  <si>
    <t>TCP2  Number:</t>
  </si>
  <si>
    <t>NRI Number:</t>
  </si>
  <si>
    <t>Current Zone(s)</t>
  </si>
  <si>
    <t xml:space="preserve">Located in a Priority Funding Area (PFA)?  </t>
  </si>
  <si>
    <t>Project Area/Limits:</t>
  </si>
  <si>
    <t>SECTION 2-Determining Requirements</t>
  </si>
  <si>
    <t>Existing Woodland in Project Limits = WCT</t>
  </si>
  <si>
    <t xml:space="preserve">or </t>
  </si>
  <si>
    <t>Woodland Cleared in Project Limits</t>
  </si>
  <si>
    <t>Total area of woodland cleared (subject to 1:1 replacement)</t>
  </si>
  <si>
    <t>Off-Site Woodland Conservation provided on this property</t>
  </si>
  <si>
    <t xml:space="preserve">Woodland Conservation Requirement: </t>
  </si>
  <si>
    <t>SECTION 3- Meeting the Requirements</t>
  </si>
  <si>
    <t>On-site Afforestation /Reforestation</t>
  </si>
  <si>
    <t>Specimen/Historic Tree Credit (CRZ area *1.0)</t>
  </si>
  <si>
    <t>Off-site WC in preservation provided on this property</t>
  </si>
  <si>
    <t>Off-site WC in afforestation provided on this property</t>
  </si>
  <si>
    <t>Forest Enhancement Credits (Area*0.50)</t>
  </si>
  <si>
    <t>On-site Landscape Credit  (T-O-C only)</t>
  </si>
  <si>
    <t xml:space="preserve">Street Tree Credit (Existing or 10-year canopy coverage) </t>
  </si>
  <si>
    <t>Prior Credit for Woodland Conservation provided off-site</t>
  </si>
  <si>
    <t>Current Credit for Woodland Conservation provided off-site</t>
  </si>
  <si>
    <t>Area provided in Fee-in-lieu</t>
  </si>
  <si>
    <t xml:space="preserve">Woodland Conservation Provided </t>
  </si>
  <si>
    <t>Regulated Stream Buffer (RSB) Afforestation Requirement</t>
  </si>
  <si>
    <t>Unforested Regulated Stream Buffer On-site (See NRI site statistics table)</t>
  </si>
  <si>
    <t>Has the applicant demonstrated that full buffer afforestation cannot be provided? (SOJ required)</t>
  </si>
  <si>
    <t>Adjustment granted to RSB afforestation requirements</t>
  </si>
  <si>
    <t>Adjusted RSB Afforestation Requirement</t>
  </si>
  <si>
    <t>Woodland Cleared outside of T-O-C</t>
  </si>
  <si>
    <t>Woodland Cleared within the T-O-C (if applicable)</t>
  </si>
  <si>
    <t xml:space="preserve">        (Y/N)</t>
  </si>
  <si>
    <t xml:space="preserve">       (Y/N)</t>
  </si>
  <si>
    <t>Number of Specimen Trees to be removed</t>
  </si>
  <si>
    <t>Total area of DBH being removed</t>
  </si>
  <si>
    <t>inches</t>
  </si>
  <si>
    <t>Proposed replacement (number of trees)</t>
  </si>
  <si>
    <t xml:space="preserve">Proposed fee-in-lieu </t>
  </si>
  <si>
    <t xml:space="preserve">inches </t>
  </si>
  <si>
    <t>Replacement Requirement (DBH)</t>
  </si>
  <si>
    <t>(assessed at $250/inch diameter of replacement requirement)</t>
  </si>
  <si>
    <t xml:space="preserve">      (Y/N)</t>
  </si>
  <si>
    <t xml:space="preserve">          (Up to 60% of Replacement Required per Line 23)</t>
  </si>
  <si>
    <t xml:space="preserve"> acres </t>
  </si>
  <si>
    <t>Existing Woodland outside of T-O-C</t>
  </si>
  <si>
    <t>Total Existing Woodland</t>
  </si>
  <si>
    <t>Smaller of 16 and 17</t>
  </si>
  <si>
    <t>TCP2-055-2025</t>
  </si>
  <si>
    <t>Tall Tree Lane, Bowie</t>
  </si>
  <si>
    <t>Giant Tree Retreat</t>
  </si>
  <si>
    <t xml:space="preserve"> Standard Woodland Conservation Worksheet for Prince George's County </t>
  </si>
  <si>
    <t xml:space="preserve">Does the on-site afforestation satisfy the Adjusted RSB afforestation requirement? </t>
  </si>
  <si>
    <t>(Y/N)</t>
  </si>
  <si>
    <t>1 1/2 to 2 1/2 Inch Caliper</t>
  </si>
  <si>
    <t>1 to 1 1/2 Inch Caliper</t>
  </si>
  <si>
    <t>Greater than 2 1/2 Inch Caliper</t>
  </si>
  <si>
    <t>Total NTA:</t>
  </si>
  <si>
    <t xml:space="preserve">Is the net tract area 4.00 acres or greater, and clearing </t>
  </si>
  <si>
    <t xml:space="preserve">50% or more of existing woodlands is proposed?  (Y/N) </t>
  </si>
  <si>
    <t>Plan 2035 Transit Oriented Center (T-O-C)? (Y/N)</t>
  </si>
  <si>
    <t>Existing Woodland within the T-O-C (if applicable)</t>
  </si>
  <si>
    <t>2024 Woodland Conservation Ordinance</t>
  </si>
  <si>
    <t>Zone 4</t>
  </si>
  <si>
    <t>*Note:  Regulated Stream Buffer Afforestation may also be addressed on Individual Worksheet for Phases/Sections</t>
  </si>
  <si>
    <t>Y, N, or NA</t>
  </si>
  <si>
    <t>Adjustment granted to RSB Afforestation/Reforestation Requirement based on SOJ?</t>
  </si>
  <si>
    <t>Has the applicant demonstrated why full RSB afforestation cannot be provided?  (See required SOJ)</t>
  </si>
  <si>
    <t>On-site afforestation/reforestation of RSB proposed</t>
  </si>
  <si>
    <t>Total RSB afforestation/reforestation  required</t>
  </si>
  <si>
    <t xml:space="preserve">On-site clearing in RSB area </t>
  </si>
  <si>
    <t>On-site unforested RSB area (See NRI or TCP Site Statistics Table)</t>
  </si>
  <si>
    <t xml:space="preserve">On-site regulated stream buffer (RSB) area (See NRI or TCP Site Statistics Table) </t>
  </si>
  <si>
    <t>Regulated Stream Buffer (RSB) Afforestation Requirement*</t>
  </si>
  <si>
    <t xml:space="preserve">Qualifications </t>
  </si>
  <si>
    <t>Signature</t>
  </si>
  <si>
    <t>License Number:</t>
  </si>
  <si>
    <t>Prepared by:</t>
  </si>
  <si>
    <t>Woodland saved on this phase but not counted</t>
  </si>
  <si>
    <t xml:space="preserve">Cumulative  Woodland Conservation Provided </t>
  </si>
  <si>
    <t>Cumulative Woodland Replacement Provided</t>
  </si>
  <si>
    <t>Off-site WCA (preservation) being provided on this property</t>
  </si>
  <si>
    <t>Off-site Woodland Conservation Credit Required</t>
  </si>
  <si>
    <t xml:space="preserve">Fee-in-lieu Credit </t>
  </si>
  <si>
    <t>Street Tree Credit (Existing or 10-year canopy in T-O-Cs only)</t>
  </si>
  <si>
    <t>Forest Enhancement Credit (enhanced area*0.50)</t>
  </si>
  <si>
    <t xml:space="preserve">Forest Enhancement Area </t>
  </si>
  <si>
    <t>Specimen &amp; Historic Tree Credit (Unimpacted CRZ)</t>
  </si>
  <si>
    <t>Landscape Credit (Only allowed in T-O-Cs)</t>
  </si>
  <si>
    <t xml:space="preserve">Natural Regeneration </t>
  </si>
  <si>
    <t xml:space="preserve">Afforestation/Reforestation </t>
  </si>
  <si>
    <t>SECTION IV - Meeting Replacement Requirements</t>
  </si>
  <si>
    <t>Cumulative Remaining Woodland Required to Meet Threshold</t>
  </si>
  <si>
    <t>Planting Required per Phase to meet Threshold</t>
  </si>
  <si>
    <t>Cumulative Woodland Preservation Provided</t>
  </si>
  <si>
    <t xml:space="preserve">Woodland Preservation Provided per Phase </t>
  </si>
  <si>
    <t>SECTION III - Meeting the Thresholds</t>
  </si>
  <si>
    <t xml:space="preserve">Latest phase indicates cumulative requirement through that phase of work </t>
  </si>
  <si>
    <t xml:space="preserve">Cumulative Woodland Conservation Required </t>
  </si>
  <si>
    <r>
      <t xml:space="preserve">Cumulative Woodland </t>
    </r>
    <r>
      <rPr>
        <b/>
        <i/>
        <sz val="9"/>
        <rFont val="Arial"/>
        <family val="2"/>
      </rPr>
      <t>Replacement</t>
    </r>
    <r>
      <rPr>
        <b/>
        <sz val="9"/>
        <rFont val="Arial"/>
        <family val="2"/>
      </rPr>
      <t xml:space="preserve"> Required</t>
    </r>
  </si>
  <si>
    <t>Threshold Requirement per Phase (AFT or WCT)</t>
  </si>
  <si>
    <t>Off-site WCA being provided on this property (aff/reforestation)</t>
  </si>
  <si>
    <t>Off-site WCA being provided on this property (preservation)</t>
  </si>
  <si>
    <t xml:space="preserve">Afforestation Required                  Threshold (AFT) =  </t>
  </si>
  <si>
    <t>Cumulative acres of Woodland cleared per Phase</t>
  </si>
  <si>
    <t>Cumulative acres of Off-site Woodland cleared</t>
  </si>
  <si>
    <t>Cumulative acres of Floodplain woodland cleared</t>
  </si>
  <si>
    <t>Cumulative acres of Net Tract Woodland cleared</t>
  </si>
  <si>
    <t xml:space="preserve">Off-site Woodland Clearing Inside (1/4:1) </t>
  </si>
  <si>
    <t>Woodland Cleared in Floodplain for this phase (1/4:1)</t>
  </si>
  <si>
    <t>Woodland Cleared on Net Tract for this phase (1/4:1)</t>
  </si>
  <si>
    <t>INSIDE T-O-C:</t>
  </si>
  <si>
    <t xml:space="preserve">Off-site Woodland Clearing Outside of TOC (1:1) </t>
  </si>
  <si>
    <t>OUTSIDE T-O-C</t>
  </si>
  <si>
    <t>Woodland in the Floodplain for this phase</t>
  </si>
  <si>
    <t xml:space="preserve">Woodland on the Net Tract for this phase </t>
  </si>
  <si>
    <t xml:space="preserve">Net Tract Area by sections or phases </t>
  </si>
  <si>
    <t xml:space="preserve">Floodplain area by sections or phases </t>
  </si>
  <si>
    <t xml:space="preserve">Gross Tract Area by sections or phases </t>
  </si>
  <si>
    <t>Totals</t>
  </si>
  <si>
    <t>Approval/Signature  Date (MM/DD/YYYY)</t>
  </si>
  <si>
    <t>Approval Status</t>
  </si>
  <si>
    <t>TCP Revision #</t>
  </si>
  <si>
    <t>TCP2 Number for this Phase or Section</t>
  </si>
  <si>
    <t>Plan Phase or Name:</t>
  </si>
  <si>
    <t>Revision Number</t>
  </si>
  <si>
    <t>DRD Plan Number: (This must be completed for each phase)</t>
  </si>
  <si>
    <t>Woodland Conservation Threshold (NTA) =</t>
  </si>
  <si>
    <t>Existing Woodland Total</t>
  </si>
  <si>
    <t>Existing Woodland inside T-O-C (if applicable)</t>
  </si>
  <si>
    <t>Existing Woodland outside T-O-C</t>
  </si>
  <si>
    <t>Net Tract</t>
  </si>
  <si>
    <r>
      <t xml:space="preserve">SECTION II - Determining Woodland Conservation Requirements  </t>
    </r>
    <r>
      <rPr>
        <sz val="9"/>
        <rFont val="Arial"/>
        <family val="2"/>
      </rPr>
      <t>(Enter acres for each corresponding column)</t>
    </r>
  </si>
  <si>
    <t xml:space="preserve">      50% or more of the net tract woodlands proposed?  (Y/N)</t>
  </si>
  <si>
    <t>Is the net tract area 4.00 acres or greater and clearing</t>
  </si>
  <si>
    <t>Within Priority Funding Area (PFA) (Y/N)</t>
  </si>
  <si>
    <t>TCP1 Number</t>
  </si>
  <si>
    <t>TCP 2 Number</t>
  </si>
  <si>
    <t>Net Tract (NTA)( acres):</t>
  </si>
  <si>
    <t>Previously Dedicated Land (acres):</t>
  </si>
  <si>
    <t>Floodplain (acres)</t>
  </si>
  <si>
    <t>Gross Tract:(acres)</t>
  </si>
  <si>
    <t>Zone(s):</t>
  </si>
  <si>
    <r>
      <t xml:space="preserve">SECTION I- Establishing Site Information </t>
    </r>
    <r>
      <rPr>
        <sz val="9"/>
        <rFont val="Arial"/>
        <family val="2"/>
      </rPr>
      <t>(Enter acres for each zone)</t>
    </r>
    <r>
      <rPr>
        <i/>
        <sz val="9"/>
        <rFont val="Arial"/>
        <family val="2"/>
      </rPr>
      <t xml:space="preserve"> Include acreages only in columns for which there is a corresponding zone</t>
    </r>
  </si>
  <si>
    <t>Phased Woodland Conservation Worksheet for Prince George's County</t>
  </si>
  <si>
    <t>Zone 5</t>
  </si>
  <si>
    <t>Woodland Cleared on Net Tract for this phase (1:1)</t>
  </si>
  <si>
    <t>Woodland Cleared in Floodplain for this phase (1:1)</t>
  </si>
  <si>
    <t>Cumulative Requirement Status by Phase</t>
  </si>
  <si>
    <t>Remaining Net Tract Woodland in later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</si>
</sst>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
  </numFmts>
  <fonts count="39" x14ac:knownFonts="1">
    <font>
      <sz val="10"/>
      <name val="Arial"/>
    </font>
    <font>
      <sz val="10"/>
      <name val="Arial"/>
      <family val="2"/>
    </font>
    <font>
      <b/>
      <sz val="10"/>
      <name val="Arial"/>
      <family val="2"/>
    </font>
    <font>
      <sz val="8"/>
      <name val="Arial"/>
      <family val="2"/>
    </font>
    <font>
      <sz val="10"/>
      <color indexed="12"/>
      <name val="Arial"/>
      <family val="2"/>
    </font>
    <font>
      <sz val="10"/>
      <name val="Arial"/>
      <family val="2"/>
    </font>
    <font>
      <sz val="9"/>
      <name val="Arial"/>
      <family val="2"/>
    </font>
    <font>
      <u/>
      <sz val="10"/>
      <color indexed="12"/>
      <name val="Arial"/>
      <family val="2"/>
    </font>
    <font>
      <i/>
      <sz val="9"/>
      <name val="Arial"/>
      <family val="2"/>
    </font>
    <font>
      <b/>
      <sz val="9"/>
      <name val="Arial"/>
      <family val="2"/>
    </font>
    <font>
      <sz val="9"/>
      <color indexed="12"/>
      <name val="Arial"/>
      <family val="2"/>
    </font>
    <font>
      <b/>
      <sz val="9"/>
      <color indexed="10"/>
      <name val="Arial"/>
      <family val="2"/>
    </font>
    <font>
      <u/>
      <sz val="9"/>
      <name val="Arial"/>
      <family val="2"/>
    </font>
    <font>
      <sz val="9"/>
      <name val="Times New Roman"/>
      <family val="1"/>
    </font>
    <font>
      <sz val="8.75"/>
      <name val="Arial"/>
      <family val="2"/>
    </font>
    <font>
      <sz val="9"/>
      <color theme="1"/>
      <name val="Arial"/>
      <family val="2"/>
    </font>
    <font>
      <sz val="9"/>
      <color rgb="FF0070C0"/>
      <name val="Arial"/>
      <family val="2"/>
    </font>
    <font>
      <sz val="9"/>
      <color rgb="FF0000FF"/>
      <name val="Arial"/>
      <family val="2"/>
    </font>
    <font>
      <sz val="9"/>
      <color rgb="FFFF0000"/>
      <name val="Arial"/>
      <family val="2"/>
    </font>
    <font>
      <b/>
      <sz val="12"/>
      <color rgb="FFFF0000"/>
      <name val="Arial"/>
      <family val="2"/>
    </font>
    <font>
      <sz val="12"/>
      <color rgb="FFFF0000"/>
      <name val="Arial"/>
      <family val="2"/>
    </font>
    <font>
      <b/>
      <sz val="9"/>
      <color rgb="FF000000"/>
      <name val="Arial"/>
      <family val="2"/>
    </font>
    <font>
      <sz val="9"/>
      <color rgb="FF000000"/>
      <name val="Arial"/>
      <family val="2"/>
    </font>
    <font>
      <sz val="12"/>
      <color rgb="FFFF0000"/>
      <name val="Arial"/>
      <family val="2"/>
    </font>
    <font>
      <strike/>
      <sz val="9"/>
      <color rgb="FFFF0000"/>
      <name val="Arial"/>
      <family val="2"/>
    </font>
    <font>
      <b/>
      <sz val="12"/>
      <color rgb="FFFF0000"/>
      <name val="Arial"/>
      <family val="2"/>
    </font>
    <font>
      <sz val="9"/>
      <color rgb="FF000000"/>
      <name val="Arial"/>
      <family val="2"/>
    </font>
    <font>
      <sz val="10"/>
      <color rgb="FFFF0000"/>
      <name val="Arial"/>
      <family val="2"/>
    </font>
    <font>
      <b/>
      <sz val="11"/>
      <color rgb="FFFF0000"/>
      <name val="Arial"/>
      <family val="2"/>
    </font>
    <font>
      <sz val="11"/>
      <color rgb="FFFF0000"/>
      <name val="Arial"/>
      <family val="2"/>
    </font>
    <font>
      <b/>
      <sz val="9"/>
      <color rgb="FFFF0000"/>
      <name val="Arial"/>
      <family val="2"/>
    </font>
    <font>
      <sz val="10"/>
      <name val="Arial"/>
    </font>
    <font>
      <sz val="9"/>
      <color indexed="10"/>
      <name val="Arial"/>
      <family val="2"/>
    </font>
    <font>
      <i/>
      <sz val="8"/>
      <name val="Arial"/>
      <family val="2"/>
    </font>
    <font>
      <b/>
      <i/>
      <sz val="9"/>
      <color rgb="FFFF0000"/>
      <name val="Arial"/>
      <family val="2"/>
    </font>
    <font>
      <b/>
      <i/>
      <sz val="9"/>
      <name val="Arial"/>
      <family val="2"/>
    </font>
    <font>
      <sz val="9"/>
      <color rgb="FF0066FF"/>
      <name val="Arial"/>
      <family val="2"/>
    </font>
    <font>
      <b/>
      <sz val="9"/>
      <color rgb="FF0070C0"/>
      <name val="Arial"/>
      <family val="2"/>
    </font>
    <font>
      <sz val="9"/>
      <color theme="4"/>
      <name val="Arial"/>
      <family val="2"/>
    </font>
  </fonts>
  <fills count="1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EBF9EF"/>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cellStyleXfs>
  <cellXfs count="388">
    <xf numFmtId="0" fontId="0" fillId="0" borderId="0" xfId="0"/>
    <xf numFmtId="2" fontId="0" fillId="0" borderId="0" xfId="0" applyNumberFormat="1"/>
    <xf numFmtId="0" fontId="0" fillId="0" borderId="1" xfId="0" applyBorder="1"/>
    <xf numFmtId="0" fontId="0" fillId="0" borderId="3" xfId="0" applyBorder="1"/>
    <xf numFmtId="0" fontId="3" fillId="0" borderId="0" xfId="0" applyFont="1"/>
    <xf numFmtId="0" fontId="0" fillId="0" borderId="0" xfId="0" applyAlignment="1">
      <alignment horizontal="right"/>
    </xf>
    <xf numFmtId="2" fontId="4" fillId="0" borderId="0" xfId="0" applyNumberFormat="1" applyFont="1" applyProtection="1">
      <protection locked="0"/>
    </xf>
    <xf numFmtId="0" fontId="0" fillId="0" borderId="0" xfId="0" applyProtection="1">
      <protection locked="0"/>
    </xf>
    <xf numFmtId="0" fontId="0" fillId="0" borderId="14" xfId="0" applyBorder="1"/>
    <xf numFmtId="0" fontId="5" fillId="0" borderId="0" xfId="0" applyFont="1"/>
    <xf numFmtId="0" fontId="6" fillId="0" borderId="0" xfId="0" applyFont="1"/>
    <xf numFmtId="0" fontId="6" fillId="0" borderId="2" xfId="0" applyFont="1" applyBorder="1"/>
    <xf numFmtId="0" fontId="6" fillId="0" borderId="3" xfId="0" applyFont="1" applyBorder="1"/>
    <xf numFmtId="2" fontId="10" fillId="2" borderId="5" xfId="0" applyNumberFormat="1" applyFont="1" applyFill="1" applyBorder="1" applyProtection="1">
      <protection locked="0"/>
    </xf>
    <xf numFmtId="2" fontId="6" fillId="0" borderId="5" xfId="0" applyNumberFormat="1" applyFont="1" applyBorder="1"/>
    <xf numFmtId="2" fontId="6" fillId="0" borderId="0" xfId="0" applyNumberFormat="1" applyFont="1"/>
    <xf numFmtId="2" fontId="6" fillId="3" borderId="5" xfId="0" applyNumberFormat="1" applyFont="1" applyFill="1" applyBorder="1" applyProtection="1">
      <protection locked="0"/>
    </xf>
    <xf numFmtId="2" fontId="6" fillId="0" borderId="11" xfId="0" applyNumberFormat="1" applyFont="1" applyBorder="1"/>
    <xf numFmtId="2" fontId="6" fillId="2" borderId="6" xfId="0" applyNumberFormat="1" applyFont="1" applyFill="1" applyBorder="1" applyProtection="1">
      <protection locked="0"/>
    </xf>
    <xf numFmtId="2" fontId="6" fillId="2" borderId="11" xfId="0" applyNumberFormat="1" applyFont="1" applyFill="1" applyBorder="1"/>
    <xf numFmtId="2" fontId="6" fillId="2" borderId="8" xfId="0" applyNumberFormat="1" applyFont="1" applyFill="1" applyBorder="1"/>
    <xf numFmtId="2" fontId="6" fillId="0" borderId="14" xfId="0" applyNumberFormat="1" applyFont="1" applyBorder="1"/>
    <xf numFmtId="0" fontId="6" fillId="0" borderId="4" xfId="0" applyFont="1" applyBorder="1"/>
    <xf numFmtId="2" fontId="6" fillId="0" borderId="1" xfId="0" applyNumberFormat="1" applyFont="1" applyBorder="1"/>
    <xf numFmtId="2" fontId="6" fillId="0" borderId="15" xfId="0" applyNumberFormat="1" applyFont="1" applyBorder="1"/>
    <xf numFmtId="0" fontId="9" fillId="0" borderId="6" xfId="0" applyFont="1" applyBorder="1"/>
    <xf numFmtId="0" fontId="6" fillId="0" borderId="10" xfId="0" applyFont="1" applyBorder="1"/>
    <xf numFmtId="0" fontId="6" fillId="0" borderId="16" xfId="0" applyFont="1" applyBorder="1"/>
    <xf numFmtId="0" fontId="6" fillId="0" borderId="7" xfId="0" applyFont="1" applyBorder="1"/>
    <xf numFmtId="2" fontId="6" fillId="0" borderId="7" xfId="0" applyNumberFormat="1" applyFont="1" applyBorder="1"/>
    <xf numFmtId="2" fontId="6" fillId="0" borderId="12" xfId="0" applyNumberFormat="1" applyFont="1" applyBorder="1"/>
    <xf numFmtId="2" fontId="6" fillId="0" borderId="13" xfId="0" applyNumberFormat="1" applyFont="1" applyBorder="1"/>
    <xf numFmtId="10" fontId="6" fillId="0" borderId="5" xfId="3" applyNumberFormat="1" applyFont="1" applyBorder="1"/>
    <xf numFmtId="2" fontId="6" fillId="0" borderId="6" xfId="0" applyNumberFormat="1" applyFont="1" applyBorder="1"/>
    <xf numFmtId="2" fontId="6" fillId="0" borderId="3" xfId="0" applyNumberFormat="1" applyFont="1" applyBorder="1"/>
    <xf numFmtId="2" fontId="9" fillId="0" borderId="9" xfId="0" applyNumberFormat="1" applyFont="1" applyBorder="1"/>
    <xf numFmtId="0" fontId="6" fillId="0" borderId="11" xfId="0" applyFont="1" applyBorder="1"/>
    <xf numFmtId="2" fontId="9" fillId="0" borderId="1" xfId="0" applyNumberFormat="1" applyFont="1" applyBorder="1"/>
    <xf numFmtId="0" fontId="6" fillId="0" borderId="14" xfId="0" applyFont="1" applyBorder="1"/>
    <xf numFmtId="0" fontId="9" fillId="0" borderId="0" xfId="0" applyFont="1"/>
    <xf numFmtId="2" fontId="11" fillId="0" borderId="0" xfId="0" applyNumberFormat="1" applyFont="1"/>
    <xf numFmtId="0" fontId="6" fillId="0" borderId="1" xfId="0" applyFont="1" applyBorder="1"/>
    <xf numFmtId="2" fontId="10" fillId="2" borderId="6" xfId="0" applyNumberFormat="1" applyFont="1" applyFill="1" applyBorder="1" applyProtection="1">
      <protection locked="0"/>
    </xf>
    <xf numFmtId="2" fontId="6" fillId="0" borderId="15" xfId="0" applyNumberFormat="1" applyFont="1" applyBorder="1" applyAlignment="1">
      <alignment horizontal="center"/>
    </xf>
    <xf numFmtId="2" fontId="9" fillId="0" borderId="10" xfId="0" applyNumberFormat="1" applyFont="1" applyBorder="1" applyAlignment="1">
      <alignment horizontal="center"/>
    </xf>
    <xf numFmtId="2" fontId="6" fillId="0" borderId="16" xfId="0" applyNumberFormat="1" applyFont="1" applyBorder="1" applyAlignment="1">
      <alignment horizontal="center"/>
    </xf>
    <xf numFmtId="2" fontId="9" fillId="0" borderId="14" xfId="0" applyNumberFormat="1" applyFont="1" applyBorder="1" applyAlignment="1">
      <alignment horizontal="center"/>
    </xf>
    <xf numFmtId="2" fontId="6" fillId="0" borderId="14" xfId="0" applyNumberFormat="1" applyFont="1" applyBorder="1" applyAlignment="1">
      <alignment horizontal="center"/>
    </xf>
    <xf numFmtId="2" fontId="6" fillId="0" borderId="7" xfId="0" applyNumberFormat="1" applyFont="1" applyBorder="1" applyAlignment="1">
      <alignment horizontal="center"/>
    </xf>
    <xf numFmtId="0" fontId="8" fillId="0" borderId="0" xfId="0" applyFont="1"/>
    <xf numFmtId="0" fontId="6" fillId="0" borderId="13" xfId="0" applyFont="1" applyBorder="1"/>
    <xf numFmtId="2" fontId="6" fillId="0" borderId="5" xfId="0" applyNumberFormat="1" applyFont="1" applyBorder="1" applyAlignment="1">
      <alignment horizontal="center"/>
    </xf>
    <xf numFmtId="0" fontId="12" fillId="0" borderId="0" xfId="0" applyFont="1"/>
    <xf numFmtId="0" fontId="6" fillId="0" borderId="12" xfId="0" applyFont="1" applyBorder="1"/>
    <xf numFmtId="2" fontId="6" fillId="0" borderId="0" xfId="0" applyNumberFormat="1" applyFont="1" applyProtection="1">
      <protection locked="0"/>
    </xf>
    <xf numFmtId="0" fontId="9" fillId="0" borderId="18" xfId="0" applyFont="1" applyBorder="1"/>
    <xf numFmtId="0" fontId="6" fillId="0" borderId="0" xfId="0" applyFont="1" applyAlignment="1">
      <alignment horizontal="center"/>
    </xf>
    <xf numFmtId="0" fontId="6" fillId="0" borderId="5" xfId="0" applyFont="1" applyBorder="1"/>
    <xf numFmtId="0" fontId="6" fillId="0" borderId="15" xfId="0" applyFont="1" applyBorder="1"/>
    <xf numFmtId="0" fontId="6" fillId="2" borderId="6" xfId="0" applyFont="1" applyFill="1" applyBorder="1" applyProtection="1">
      <protection locked="0"/>
    </xf>
    <xf numFmtId="0" fontId="6" fillId="2" borderId="11" xfId="0" applyFont="1" applyFill="1" applyBorder="1" applyProtection="1">
      <protection locked="0"/>
    </xf>
    <xf numFmtId="0" fontId="6" fillId="2" borderId="8" xfId="0" applyFont="1" applyFill="1" applyBorder="1" applyProtection="1">
      <protection locked="0"/>
    </xf>
    <xf numFmtId="0" fontId="6" fillId="2" borderId="2" xfId="0" applyFont="1" applyFill="1" applyBorder="1" applyProtection="1">
      <protection locked="0"/>
    </xf>
    <xf numFmtId="0" fontId="6" fillId="2" borderId="12" xfId="0" applyFont="1" applyFill="1" applyBorder="1" applyProtection="1">
      <protection locked="0"/>
    </xf>
    <xf numFmtId="0" fontId="6" fillId="0" borderId="0" xfId="0" applyFont="1" applyAlignment="1" applyProtection="1">
      <alignment horizontal="right"/>
      <protection locked="0"/>
    </xf>
    <xf numFmtId="0" fontId="6" fillId="2" borderId="5" xfId="0" applyFont="1" applyFill="1" applyBorder="1" applyAlignment="1" applyProtection="1">
      <alignment horizontal="center"/>
      <protection locked="0"/>
    </xf>
    <xf numFmtId="2" fontId="6" fillId="2" borderId="7" xfId="0" applyNumberFormat="1" applyFont="1" applyFill="1" applyBorder="1" applyProtection="1">
      <protection locked="0"/>
    </xf>
    <xf numFmtId="0" fontId="13" fillId="0" borderId="0" xfId="0" applyFont="1"/>
    <xf numFmtId="2" fontId="6" fillId="3" borderId="7" xfId="0" applyNumberFormat="1" applyFont="1" applyFill="1" applyBorder="1" applyProtection="1">
      <protection locked="0"/>
    </xf>
    <xf numFmtId="1" fontId="6" fillId="3" borderId="5" xfId="0" applyNumberFormat="1" applyFont="1" applyFill="1" applyBorder="1" applyProtection="1">
      <protection locked="0"/>
    </xf>
    <xf numFmtId="2" fontId="9" fillId="0" borderId="21" xfId="0" applyNumberFormat="1" applyFont="1" applyBorder="1"/>
    <xf numFmtId="8" fontId="9" fillId="0" borderId="5" xfId="0" applyNumberFormat="1" applyFont="1" applyBorder="1"/>
    <xf numFmtId="2" fontId="6" fillId="0" borderId="20" xfId="0" applyNumberFormat="1" applyFont="1" applyBorder="1"/>
    <xf numFmtId="2" fontId="6" fillId="2" borderId="2" xfId="0" applyNumberFormat="1" applyFont="1" applyFill="1" applyBorder="1" applyProtection="1">
      <protection locked="0"/>
    </xf>
    <xf numFmtId="10" fontId="6" fillId="0" borderId="0" xfId="3" applyNumberFormat="1" applyFont="1" applyBorder="1"/>
    <xf numFmtId="0" fontId="9" fillId="0" borderId="10" xfId="0" applyFont="1" applyBorder="1" applyAlignment="1">
      <alignment horizontal="center"/>
    </xf>
    <xf numFmtId="0" fontId="6" fillId="0" borderId="16" xfId="0" applyFont="1" applyBorder="1" applyAlignment="1">
      <alignment horizontal="center"/>
    </xf>
    <xf numFmtId="0" fontId="9" fillId="0" borderId="18" xfId="0" applyFont="1" applyBorder="1" applyAlignment="1">
      <alignment horizontal="left"/>
    </xf>
    <xf numFmtId="2" fontId="6" fillId="3" borderId="0" xfId="0" applyNumberFormat="1" applyFont="1" applyFill="1" applyProtection="1">
      <protection locked="0"/>
    </xf>
    <xf numFmtId="0" fontId="6" fillId="2" borderId="5" xfId="0" applyFont="1" applyFill="1" applyBorder="1" applyProtection="1">
      <protection locked="0"/>
    </xf>
    <xf numFmtId="0" fontId="6" fillId="3" borderId="7" xfId="0" applyFont="1" applyFill="1" applyBorder="1" applyProtection="1">
      <protection locked="0"/>
    </xf>
    <xf numFmtId="0" fontId="6" fillId="0" borderId="10" xfId="0" applyFont="1" applyBorder="1" applyAlignment="1" applyProtection="1">
      <alignment horizontal="right"/>
      <protection locked="0"/>
    </xf>
    <xf numFmtId="0" fontId="6" fillId="0" borderId="5" xfId="0" applyFont="1" applyBorder="1" applyAlignment="1" applyProtection="1">
      <alignment horizontal="right"/>
      <protection locked="0"/>
    </xf>
    <xf numFmtId="0" fontId="6" fillId="3" borderId="14" xfId="0" applyFont="1" applyFill="1" applyBorder="1" applyProtection="1">
      <protection locked="0"/>
    </xf>
    <xf numFmtId="0" fontId="6" fillId="0" borderId="12"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0" fillId="5" borderId="0" xfId="0" applyFill="1"/>
    <xf numFmtId="0" fontId="9" fillId="0" borderId="11" xfId="0" applyFont="1" applyBorder="1"/>
    <xf numFmtId="0" fontId="9" fillId="0" borderId="22" xfId="0" applyFont="1" applyBorder="1"/>
    <xf numFmtId="2" fontId="17" fillId="2" borderId="5" xfId="0" applyNumberFormat="1" applyFont="1" applyFill="1" applyBorder="1" applyProtection="1">
      <protection locked="0"/>
    </xf>
    <xf numFmtId="0" fontId="6" fillId="6" borderId="3" xfId="0" applyFont="1" applyFill="1" applyBorder="1"/>
    <xf numFmtId="0" fontId="4" fillId="0" borderId="0" xfId="0" applyFont="1" applyAlignment="1" applyProtection="1">
      <alignment horizontal="center"/>
      <protection locked="0"/>
    </xf>
    <xf numFmtId="2" fontId="10" fillId="0" borderId="3" xfId="0" applyNumberFormat="1" applyFont="1" applyBorder="1" applyProtection="1">
      <protection locked="0"/>
    </xf>
    <xf numFmtId="1" fontId="14" fillId="0" borderId="3" xfId="0" applyNumberFormat="1" applyFont="1" applyBorder="1" applyAlignment="1">
      <alignment horizontal="left"/>
    </xf>
    <xf numFmtId="2" fontId="15" fillId="0" borderId="5" xfId="0" applyNumberFormat="1" applyFont="1" applyBorder="1"/>
    <xf numFmtId="10" fontId="6" fillId="0" borderId="17" xfId="3" applyNumberFormat="1" applyFont="1" applyBorder="1"/>
    <xf numFmtId="2" fontId="16" fillId="0" borderId="0" xfId="0" applyNumberFormat="1" applyFont="1" applyProtection="1">
      <protection locked="0"/>
    </xf>
    <xf numFmtId="0" fontId="8" fillId="0" borderId="11" xfId="0" applyFont="1" applyBorder="1"/>
    <xf numFmtId="0" fontId="6" fillId="0" borderId="8" xfId="0" applyFont="1" applyBorder="1"/>
    <xf numFmtId="2" fontId="15" fillId="0" borderId="5" xfId="0" applyNumberFormat="1" applyFont="1" applyBorder="1" applyProtection="1">
      <protection locked="0"/>
    </xf>
    <xf numFmtId="2" fontId="6" fillId="0" borderId="5" xfId="0" applyNumberFormat="1" applyFont="1" applyBorder="1" applyProtection="1">
      <protection locked="0"/>
    </xf>
    <xf numFmtId="0" fontId="8" fillId="0" borderId="15" xfId="0" applyFont="1" applyBorder="1"/>
    <xf numFmtId="0" fontId="7" fillId="0" borderId="0" xfId="2" applyAlignment="1" applyProtection="1"/>
    <xf numFmtId="0" fontId="21" fillId="0" borderId="6" xfId="0" applyFont="1" applyBorder="1"/>
    <xf numFmtId="2" fontId="24" fillId="0" borderId="0" xfId="0" applyNumberFormat="1" applyFont="1"/>
    <xf numFmtId="0" fontId="25" fillId="0" borderId="0" xfId="0" applyFont="1"/>
    <xf numFmtId="0" fontId="19" fillId="0" borderId="0" xfId="0" applyFont="1"/>
    <xf numFmtId="0" fontId="15" fillId="0" borderId="3" xfId="0" applyFont="1" applyBorder="1"/>
    <xf numFmtId="10" fontId="15" fillId="0" borderId="5" xfId="3" applyNumberFormat="1" applyFont="1" applyBorder="1"/>
    <xf numFmtId="10" fontId="15" fillId="0" borderId="0" xfId="3" applyNumberFormat="1" applyFont="1" applyBorder="1"/>
    <xf numFmtId="2" fontId="15" fillId="0" borderId="0" xfId="0" applyNumberFormat="1" applyFont="1"/>
    <xf numFmtId="0" fontId="22" fillId="6" borderId="0" xfId="0" applyFont="1" applyFill="1"/>
    <xf numFmtId="2" fontId="26" fillId="6" borderId="0" xfId="0" applyNumberFormat="1" applyFont="1" applyFill="1"/>
    <xf numFmtId="2" fontId="6" fillId="6" borderId="7" xfId="0" applyNumberFormat="1" applyFont="1" applyFill="1" applyBorder="1"/>
    <xf numFmtId="0" fontId="0" fillId="6" borderId="0" xfId="0" applyFill="1"/>
    <xf numFmtId="2" fontId="10" fillId="3" borderId="5" xfId="0" applyNumberFormat="1" applyFont="1" applyFill="1" applyBorder="1" applyAlignment="1" applyProtection="1">
      <alignment horizontal="right"/>
      <protection locked="0"/>
    </xf>
    <xf numFmtId="2" fontId="17" fillId="3" borderId="5" xfId="0" applyNumberFormat="1" applyFont="1" applyFill="1" applyBorder="1"/>
    <xf numFmtId="2" fontId="17" fillId="4" borderId="5" xfId="0" applyNumberFormat="1" applyFont="1" applyFill="1" applyBorder="1" applyProtection="1">
      <protection locked="0"/>
    </xf>
    <xf numFmtId="2" fontId="17" fillId="3" borderId="5" xfId="0" applyNumberFormat="1" applyFont="1" applyFill="1" applyBorder="1" applyProtection="1">
      <protection locked="0"/>
    </xf>
    <xf numFmtId="2" fontId="17" fillId="2" borderId="5" xfId="0" applyNumberFormat="1" applyFont="1" applyFill="1" applyBorder="1" applyAlignment="1" applyProtection="1">
      <alignment horizontal="right"/>
      <protection locked="0"/>
    </xf>
    <xf numFmtId="2" fontId="17" fillId="3" borderId="7" xfId="0" applyNumberFormat="1" applyFont="1" applyFill="1" applyBorder="1" applyAlignment="1">
      <alignment horizontal="right"/>
    </xf>
    <xf numFmtId="49" fontId="17" fillId="3" borderId="5" xfId="0" applyNumberFormat="1" applyFont="1" applyFill="1" applyBorder="1" applyAlignment="1">
      <alignment horizontal="center"/>
    </xf>
    <xf numFmtId="2" fontId="17" fillId="3" borderId="7" xfId="0" applyNumberFormat="1" applyFont="1" applyFill="1" applyBorder="1"/>
    <xf numFmtId="0" fontId="17" fillId="3" borderId="5" xfId="0" applyFont="1" applyFill="1" applyBorder="1" applyAlignment="1">
      <alignment horizontal="center"/>
    </xf>
    <xf numFmtId="2" fontId="17" fillId="2" borderId="5" xfId="0" applyNumberFormat="1" applyFont="1" applyFill="1" applyBorder="1" applyAlignment="1" applyProtection="1">
      <alignment horizontal="center"/>
      <protection locked="0"/>
    </xf>
    <xf numFmtId="2" fontId="18" fillId="6" borderId="0" xfId="0" applyNumberFormat="1" applyFont="1" applyFill="1" applyAlignment="1" applyProtection="1">
      <alignment horizontal="center"/>
      <protection locked="0"/>
    </xf>
    <xf numFmtId="0" fontId="22" fillId="0" borderId="4" xfId="0" applyFont="1" applyBorder="1"/>
    <xf numFmtId="0" fontId="6" fillId="6" borderId="0" xfId="0" applyFont="1" applyFill="1"/>
    <xf numFmtId="2" fontId="17" fillId="3" borderId="5" xfId="0" applyNumberFormat="1" applyFont="1" applyFill="1" applyBorder="1" applyAlignment="1">
      <alignment horizontal="right"/>
    </xf>
    <xf numFmtId="2" fontId="26" fillId="6" borderId="5" xfId="0" applyNumberFormat="1" applyFont="1" applyFill="1" applyBorder="1"/>
    <xf numFmtId="2" fontId="6" fillId="7" borderId="5" xfId="0" applyNumberFormat="1" applyFont="1" applyFill="1" applyBorder="1"/>
    <xf numFmtId="2" fontId="6" fillId="6" borderId="0" xfId="0" applyNumberFormat="1" applyFont="1" applyFill="1"/>
    <xf numFmtId="2" fontId="6" fillId="6" borderId="5" xfId="0" applyNumberFormat="1" applyFont="1" applyFill="1" applyBorder="1"/>
    <xf numFmtId="0" fontId="28" fillId="6" borderId="0" xfId="0" applyFont="1" applyFill="1"/>
    <xf numFmtId="0" fontId="5" fillId="6" borderId="0" xfId="0" applyFont="1" applyFill="1"/>
    <xf numFmtId="165" fontId="5" fillId="0" borderId="10" xfId="0" applyNumberFormat="1" applyFont="1" applyBorder="1"/>
    <xf numFmtId="165" fontId="5" fillId="0" borderId="7" xfId="0" applyNumberFormat="1" applyFont="1" applyBorder="1"/>
    <xf numFmtId="0" fontId="28" fillId="0" borderId="0" xfId="0" applyFont="1"/>
    <xf numFmtId="0" fontId="0" fillId="8" borderId="5" xfId="0" applyFill="1" applyBorder="1" applyProtection="1">
      <protection locked="0"/>
    </xf>
    <xf numFmtId="0" fontId="2" fillId="0" borderId="0" xfId="0" applyFont="1" applyProtection="1">
      <protection locked="0"/>
    </xf>
    <xf numFmtId="0" fontId="5" fillId="0" borderId="0" xfId="0" applyFont="1" applyProtection="1">
      <protection locked="0"/>
    </xf>
    <xf numFmtId="0" fontId="2" fillId="0" borderId="5" xfId="0" applyFont="1" applyBorder="1"/>
    <xf numFmtId="0" fontId="2" fillId="0" borderId="0" xfId="0" applyFont="1"/>
    <xf numFmtId="0" fontId="2" fillId="9" borderId="5" xfId="0" applyFont="1" applyFill="1" applyBorder="1"/>
    <xf numFmtId="0" fontId="5" fillId="0" borderId="0" xfId="0" applyFont="1" applyAlignment="1">
      <alignment horizontal="right"/>
    </xf>
    <xf numFmtId="0" fontId="0" fillId="3" borderId="11" xfId="0" applyFill="1" applyBorder="1" applyProtection="1">
      <protection locked="0"/>
    </xf>
    <xf numFmtId="49" fontId="6" fillId="3" borderId="7" xfId="0" applyNumberFormat="1" applyFont="1" applyFill="1" applyBorder="1" applyProtection="1">
      <protection locked="0"/>
    </xf>
    <xf numFmtId="165" fontId="1" fillId="0" borderId="10" xfId="0" applyNumberFormat="1" applyFont="1" applyBorder="1"/>
    <xf numFmtId="165" fontId="1" fillId="0" borderId="7" xfId="0" applyNumberFormat="1" applyFont="1" applyBorder="1"/>
    <xf numFmtId="0" fontId="1" fillId="8" borderId="5" xfId="0" applyFont="1" applyFill="1" applyBorder="1" applyProtection="1">
      <protection locked="0"/>
    </xf>
    <xf numFmtId="2" fontId="6" fillId="0" borderId="19" xfId="0" applyNumberFormat="1" applyFont="1" applyBorder="1"/>
    <xf numFmtId="2" fontId="10" fillId="2" borderId="10" xfId="0" applyNumberFormat="1" applyFont="1" applyFill="1" applyBorder="1" applyProtection="1">
      <protection locked="0"/>
    </xf>
    <xf numFmtId="2" fontId="10" fillId="2" borderId="8" xfId="0" applyNumberFormat="1" applyFont="1" applyFill="1" applyBorder="1" applyProtection="1">
      <protection locked="0"/>
    </xf>
    <xf numFmtId="2" fontId="15" fillId="0" borderId="7" xfId="0" applyNumberFormat="1" applyFont="1" applyBorder="1"/>
    <xf numFmtId="2" fontId="6" fillId="0" borderId="2" xfId="0" applyNumberFormat="1" applyFont="1" applyBorder="1"/>
    <xf numFmtId="2" fontId="6" fillId="0" borderId="26" xfId="0" applyNumberFormat="1" applyFont="1" applyBorder="1"/>
    <xf numFmtId="2" fontId="6" fillId="0" borderId="27" xfId="0" applyNumberFormat="1" applyFont="1" applyBorder="1"/>
    <xf numFmtId="2" fontId="15" fillId="6" borderId="5" xfId="0" applyNumberFormat="1" applyFont="1" applyFill="1" applyBorder="1"/>
    <xf numFmtId="2" fontId="6" fillId="6" borderId="6" xfId="0" applyNumberFormat="1" applyFont="1" applyFill="1" applyBorder="1"/>
    <xf numFmtId="2" fontId="6" fillId="7" borderId="23" xfId="0" applyNumberFormat="1" applyFont="1" applyFill="1" applyBorder="1"/>
    <xf numFmtId="2" fontId="6" fillId="7" borderId="24" xfId="0" applyNumberFormat="1" applyFont="1" applyFill="1" applyBorder="1"/>
    <xf numFmtId="7" fontId="9" fillId="7" borderId="25" xfId="1" applyNumberFormat="1" applyFont="1" applyFill="1" applyBorder="1"/>
    <xf numFmtId="0" fontId="6" fillId="7" borderId="24" xfId="0" applyFont="1" applyFill="1" applyBorder="1"/>
    <xf numFmtId="164" fontId="9" fillId="7" borderId="25" xfId="0" quotePrefix="1" applyNumberFormat="1" applyFont="1" applyFill="1" applyBorder="1" applyAlignment="1">
      <alignment horizontal="right"/>
    </xf>
    <xf numFmtId="0" fontId="9" fillId="0" borderId="3" xfId="0" applyFont="1" applyBorder="1"/>
    <xf numFmtId="2" fontId="9" fillId="0" borderId="5" xfId="0" applyNumberFormat="1" applyFont="1" applyBorder="1" applyAlignment="1">
      <alignment horizontal="center"/>
    </xf>
    <xf numFmtId="2" fontId="9" fillId="6" borderId="12" xfId="0" applyNumberFormat="1" applyFont="1" applyFill="1" applyBorder="1" applyProtection="1">
      <protection locked="0"/>
    </xf>
    <xf numFmtId="2" fontId="9" fillId="6" borderId="12" xfId="0" applyNumberFormat="1" applyFont="1" applyFill="1" applyBorder="1"/>
    <xf numFmtId="2" fontId="9" fillId="8" borderId="6" xfId="0" applyNumberFormat="1" applyFont="1" applyFill="1" applyBorder="1" applyProtection="1">
      <protection locked="0"/>
    </xf>
    <xf numFmtId="2" fontId="9" fillId="8" borderId="11" xfId="0" applyNumberFormat="1" applyFont="1" applyFill="1" applyBorder="1"/>
    <xf numFmtId="2" fontId="9" fillId="8" borderId="2" xfId="0" applyNumberFormat="1" applyFont="1" applyFill="1" applyBorder="1" applyProtection="1">
      <protection locked="0"/>
    </xf>
    <xf numFmtId="2" fontId="9" fillId="8" borderId="12" xfId="0" applyNumberFormat="1" applyFont="1" applyFill="1" applyBorder="1"/>
    <xf numFmtId="1" fontId="9" fillId="8" borderId="5" xfId="0" applyNumberFormat="1" applyFont="1" applyFill="1" applyBorder="1" applyProtection="1">
      <protection locked="0"/>
    </xf>
    <xf numFmtId="2" fontId="9" fillId="8" borderId="8" xfId="0" applyNumberFormat="1" applyFont="1" applyFill="1" applyBorder="1"/>
    <xf numFmtId="2" fontId="9" fillId="8" borderId="13" xfId="0" applyNumberFormat="1" applyFont="1" applyFill="1" applyBorder="1"/>
    <xf numFmtId="0" fontId="2" fillId="0" borderId="18" xfId="0" applyFont="1" applyBorder="1"/>
    <xf numFmtId="164" fontId="2" fillId="0" borderId="20" xfId="0" applyNumberFormat="1" applyFont="1" applyBorder="1"/>
    <xf numFmtId="0" fontId="1" fillId="0" borderId="0" xfId="0" applyFont="1" applyAlignment="1">
      <alignment horizontal="right"/>
    </xf>
    <xf numFmtId="2" fontId="6" fillId="3" borderId="5" xfId="0" applyNumberFormat="1" applyFont="1" applyFill="1" applyBorder="1" applyAlignment="1" applyProtection="1">
      <alignment horizontal="right"/>
      <protection locked="0"/>
    </xf>
    <xf numFmtId="2" fontId="6" fillId="7" borderId="8" xfId="0" applyNumberFormat="1" applyFont="1" applyFill="1" applyBorder="1"/>
    <xf numFmtId="2" fontId="0" fillId="0" borderId="5" xfId="0" applyNumberFormat="1" applyBorder="1"/>
    <xf numFmtId="0" fontId="6" fillId="0" borderId="6" xfId="0" applyFont="1" applyBorder="1"/>
    <xf numFmtId="0" fontId="10" fillId="0" borderId="3" xfId="0" applyFont="1" applyBorder="1" applyAlignment="1" applyProtection="1">
      <alignment horizontal="center"/>
      <protection locked="0"/>
    </xf>
    <xf numFmtId="2" fontId="9" fillId="0" borderId="4" xfId="0" applyNumberFormat="1" applyFont="1" applyBorder="1" applyAlignment="1" applyProtection="1">
      <alignment horizontal="right"/>
      <protection locked="0"/>
    </xf>
    <xf numFmtId="0" fontId="9" fillId="0" borderId="0" xfId="0" applyFont="1" applyAlignment="1">
      <alignment horizontal="center"/>
    </xf>
    <xf numFmtId="0" fontId="6" fillId="0" borderId="19" xfId="0" applyFont="1" applyBorder="1"/>
    <xf numFmtId="0" fontId="32" fillId="0" borderId="0" xfId="0" applyFont="1"/>
    <xf numFmtId="2" fontId="32" fillId="0" borderId="0" xfId="0" quotePrefix="1" applyNumberFormat="1" applyFont="1"/>
    <xf numFmtId="0" fontId="8" fillId="0" borderId="0" xfId="0" applyFont="1" applyAlignment="1">
      <alignment horizontal="left" vertical="top"/>
    </xf>
    <xf numFmtId="2" fontId="32" fillId="0" borderId="0" xfId="0" applyNumberFormat="1" applyFont="1"/>
    <xf numFmtId="15" fontId="32" fillId="0" borderId="0" xfId="0" applyNumberFormat="1" applyFont="1"/>
    <xf numFmtId="0" fontId="32" fillId="0" borderId="0" xfId="0" applyFont="1" applyAlignment="1">
      <alignment horizontal="right"/>
    </xf>
    <xf numFmtId="2" fontId="17" fillId="0" borderId="28" xfId="0" applyNumberFormat="1" applyFont="1" applyBorder="1" applyAlignment="1">
      <alignment horizontal="right"/>
    </xf>
    <xf numFmtId="0" fontId="6" fillId="0" borderId="29" xfId="0" applyFont="1" applyBorder="1"/>
    <xf numFmtId="0" fontId="8" fillId="0" borderId="17" xfId="0" applyFont="1" applyBorder="1"/>
    <xf numFmtId="2" fontId="6" fillId="0" borderId="17" xfId="0" applyNumberFormat="1" applyFont="1" applyBorder="1"/>
    <xf numFmtId="0" fontId="6" fillId="0" borderId="30" xfId="0" applyFont="1" applyBorder="1"/>
    <xf numFmtId="0" fontId="17" fillId="0" borderId="31" xfId="0" applyFont="1" applyBorder="1" applyAlignment="1">
      <alignment horizontal="center"/>
    </xf>
    <xf numFmtId="2" fontId="6" fillId="10" borderId="32" xfId="0" applyNumberFormat="1" applyFont="1" applyFill="1" applyBorder="1"/>
    <xf numFmtId="2" fontId="17" fillId="0" borderId="32" xfId="0" applyNumberFormat="1" applyFont="1" applyBorder="1"/>
    <xf numFmtId="2" fontId="22" fillId="0" borderId="0" xfId="0" applyNumberFormat="1" applyFont="1"/>
    <xf numFmtId="0" fontId="22" fillId="0" borderId="3" xfId="0" applyFont="1" applyBorder="1"/>
    <xf numFmtId="0" fontId="6" fillId="0" borderId="31" xfId="0" applyFont="1" applyBorder="1"/>
    <xf numFmtId="2" fontId="17" fillId="0" borderId="32" xfId="0" applyNumberFormat="1" applyFont="1" applyBorder="1" applyAlignment="1">
      <alignment horizontal="right"/>
    </xf>
    <xf numFmtId="2" fontId="17" fillId="0" borderId="33" xfId="0" applyNumberFormat="1" applyFont="1" applyBorder="1" applyAlignment="1">
      <alignment horizontal="right"/>
    </xf>
    <xf numFmtId="0" fontId="8" fillId="0" borderId="34" xfId="0" applyFont="1" applyBorder="1"/>
    <xf numFmtId="2" fontId="6" fillId="0" borderId="35" xfId="0" applyNumberFormat="1" applyFont="1" applyBorder="1"/>
    <xf numFmtId="0" fontId="8" fillId="0" borderId="35" xfId="0" applyFont="1" applyBorder="1"/>
    <xf numFmtId="2" fontId="6" fillId="0" borderId="36" xfId="0" applyNumberFormat="1" applyFont="1" applyBorder="1"/>
    <xf numFmtId="0" fontId="6" fillId="0" borderId="34" xfId="0" applyFont="1" applyBorder="1"/>
    <xf numFmtId="0" fontId="32" fillId="0" borderId="1" xfId="0" applyFont="1" applyBorder="1"/>
    <xf numFmtId="0" fontId="6" fillId="0" borderId="1" xfId="0" applyFont="1" applyBorder="1" applyAlignment="1">
      <alignment horizontal="left"/>
    </xf>
    <xf numFmtId="2" fontId="6" fillId="10" borderId="5" xfId="0" applyNumberFormat="1" applyFont="1" applyFill="1" applyBorder="1"/>
    <xf numFmtId="0" fontId="6" fillId="0" borderId="4" xfId="0" applyFont="1" applyBorder="1" applyAlignment="1">
      <alignment horizontal="left"/>
    </xf>
    <xf numFmtId="0" fontId="6" fillId="0" borderId="3" xfId="0" applyFont="1" applyBorder="1" applyAlignment="1">
      <alignment horizontal="left"/>
    </xf>
    <xf numFmtId="2" fontId="6" fillId="10" borderId="7" xfId="0" applyNumberFormat="1" applyFont="1" applyFill="1" applyBorder="1"/>
    <xf numFmtId="2" fontId="9" fillId="10" borderId="37" xfId="0" applyNumberFormat="1" applyFont="1" applyFill="1" applyBorder="1" applyAlignment="1">
      <alignment horizontal="right"/>
    </xf>
    <xf numFmtId="0" fontId="6" fillId="0" borderId="19" xfId="0" applyFont="1" applyBorder="1" applyAlignment="1">
      <alignment horizontal="left"/>
    </xf>
    <xf numFmtId="2" fontId="9" fillId="6" borderId="17" xfId="0" applyNumberFormat="1" applyFont="1" applyFill="1" applyBorder="1"/>
    <xf numFmtId="2" fontId="9" fillId="0" borderId="19" xfId="0" applyNumberFormat="1" applyFont="1" applyBorder="1" applyAlignment="1">
      <alignment horizontal="right"/>
    </xf>
    <xf numFmtId="0" fontId="18" fillId="0" borderId="0" xfId="0" applyFont="1"/>
    <xf numFmtId="2" fontId="9" fillId="10" borderId="20" xfId="0" applyNumberFormat="1" applyFont="1" applyFill="1" applyBorder="1"/>
    <xf numFmtId="2" fontId="9" fillId="10" borderId="30" xfId="0" applyNumberFormat="1" applyFont="1" applyFill="1" applyBorder="1" applyAlignment="1">
      <alignment horizontal="right"/>
    </xf>
    <xf numFmtId="2" fontId="9" fillId="10" borderId="38" xfId="0" applyNumberFormat="1" applyFont="1" applyFill="1" applyBorder="1"/>
    <xf numFmtId="2" fontId="16" fillId="0" borderId="39" xfId="0" applyNumberFormat="1" applyFont="1" applyBorder="1" applyProtection="1">
      <protection locked="0"/>
    </xf>
    <xf numFmtId="2" fontId="16" fillId="0" borderId="5" xfId="0" applyNumberFormat="1" applyFont="1" applyBorder="1" applyProtection="1">
      <protection locked="0"/>
    </xf>
    <xf numFmtId="2" fontId="9" fillId="10" borderId="22" xfId="0" applyNumberFormat="1" applyFont="1" applyFill="1" applyBorder="1"/>
    <xf numFmtId="164" fontId="9" fillId="10" borderId="5" xfId="0" applyNumberFormat="1" applyFont="1" applyFill="1" applyBorder="1"/>
    <xf numFmtId="164" fontId="6" fillId="0" borderId="0" xfId="0" applyNumberFormat="1" applyFont="1"/>
    <xf numFmtId="2" fontId="16" fillId="0" borderId="8" xfId="0" applyNumberFormat="1" applyFont="1" applyBorder="1" applyProtection="1">
      <protection locked="0"/>
    </xf>
    <xf numFmtId="164" fontId="9" fillId="10" borderId="5" xfId="4" applyNumberFormat="1" applyFont="1" applyFill="1" applyBorder="1" applyAlignment="1" applyProtection="1">
      <alignment horizontal="right"/>
    </xf>
    <xf numFmtId="2" fontId="9" fillId="10" borderId="40" xfId="0" applyNumberFormat="1" applyFont="1" applyFill="1" applyBorder="1"/>
    <xf numFmtId="2" fontId="16" fillId="0" borderId="41" xfId="0" applyNumberFormat="1" applyFont="1" applyBorder="1" applyProtection="1">
      <protection locked="0"/>
    </xf>
    <xf numFmtId="2" fontId="16" fillId="0" borderId="7" xfId="0" applyNumberFormat="1" applyFont="1" applyBorder="1" applyProtection="1">
      <protection locked="0"/>
    </xf>
    <xf numFmtId="2" fontId="16" fillId="0" borderId="15" xfId="0" applyNumberFormat="1" applyFont="1" applyBorder="1" applyProtection="1">
      <protection locked="0"/>
    </xf>
    <xf numFmtId="0" fontId="9" fillId="0" borderId="0" xfId="0" applyFont="1" applyAlignment="1">
      <alignment horizontal="left"/>
    </xf>
    <xf numFmtId="0" fontId="18" fillId="0" borderId="12" xfId="0" applyFont="1" applyBorder="1"/>
    <xf numFmtId="2" fontId="6" fillId="10" borderId="8" xfId="0" applyNumberFormat="1" applyFont="1" applyFill="1" applyBorder="1"/>
    <xf numFmtId="2" fontId="6" fillId="0" borderId="3" xfId="0" applyNumberFormat="1" applyFont="1" applyBorder="1" applyProtection="1">
      <protection locked="0"/>
    </xf>
    <xf numFmtId="2" fontId="6" fillId="0" borderId="4" xfId="0" applyNumberFormat="1" applyFont="1" applyBorder="1" applyProtection="1">
      <protection locked="0"/>
    </xf>
    <xf numFmtId="2" fontId="30" fillId="0" borderId="0" xfId="0" applyNumberFormat="1" applyFont="1"/>
    <xf numFmtId="2" fontId="9" fillId="10" borderId="28" xfId="0" applyNumberFormat="1" applyFont="1" applyFill="1" applyBorder="1"/>
    <xf numFmtId="2" fontId="9" fillId="10" borderId="43" xfId="0" applyNumberFormat="1" applyFont="1" applyFill="1" applyBorder="1"/>
    <xf numFmtId="2" fontId="9" fillId="10" borderId="39" xfId="0" applyNumberFormat="1" applyFont="1" applyFill="1" applyBorder="1"/>
    <xf numFmtId="2" fontId="9" fillId="10" borderId="31" xfId="0" applyNumberFormat="1" applyFont="1" applyFill="1" applyBorder="1"/>
    <xf numFmtId="2" fontId="9" fillId="10" borderId="6" xfId="0" applyNumberFormat="1" applyFont="1" applyFill="1" applyBorder="1"/>
    <xf numFmtId="2" fontId="9" fillId="10" borderId="5" xfId="0" applyNumberFormat="1" applyFont="1" applyFill="1" applyBorder="1"/>
    <xf numFmtId="2" fontId="9" fillId="10" borderId="32" xfId="0" applyNumberFormat="1" applyFont="1" applyFill="1" applyBorder="1"/>
    <xf numFmtId="0" fontId="6" fillId="0" borderId="44" xfId="0" applyFont="1" applyBorder="1"/>
    <xf numFmtId="2" fontId="16" fillId="0" borderId="6" xfId="0" applyNumberFormat="1" applyFont="1" applyBorder="1" applyProtection="1">
      <protection locked="0"/>
    </xf>
    <xf numFmtId="0" fontId="6" fillId="0" borderId="45" xfId="0" applyFont="1" applyBorder="1"/>
    <xf numFmtId="10" fontId="6" fillId="10" borderId="5" xfId="5" applyNumberFormat="1" applyFont="1" applyFill="1" applyBorder="1" applyAlignment="1" applyProtection="1">
      <alignment horizontal="center"/>
    </xf>
    <xf numFmtId="0" fontId="6" fillId="0" borderId="35" xfId="0" applyFont="1" applyBorder="1"/>
    <xf numFmtId="2" fontId="6" fillId="0" borderId="46" xfId="0" applyNumberFormat="1" applyFont="1" applyBorder="1"/>
    <xf numFmtId="0" fontId="6" fillId="0" borderId="17" xfId="0" applyFont="1" applyBorder="1"/>
    <xf numFmtId="2" fontId="16" fillId="0" borderId="1" xfId="0" applyNumberFormat="1" applyFont="1" applyBorder="1"/>
    <xf numFmtId="2" fontId="16" fillId="0" borderId="12" xfId="0" applyNumberFormat="1" applyFont="1" applyBorder="1" applyProtection="1">
      <protection locked="0"/>
    </xf>
    <xf numFmtId="2" fontId="9" fillId="10" borderId="47" xfId="0" applyNumberFormat="1" applyFont="1" applyFill="1" applyBorder="1"/>
    <xf numFmtId="2" fontId="16" fillId="0" borderId="10" xfId="0" applyNumberFormat="1" applyFont="1" applyBorder="1" applyProtection="1">
      <protection locked="0"/>
    </xf>
    <xf numFmtId="2" fontId="9" fillId="10" borderId="33" xfId="0" applyNumberFormat="1" applyFont="1" applyFill="1" applyBorder="1"/>
    <xf numFmtId="14" fontId="16" fillId="0" borderId="17" xfId="0" applyNumberFormat="1" applyFont="1" applyBorder="1" applyAlignment="1">
      <alignment horizontal="center"/>
    </xf>
    <xf numFmtId="2" fontId="9" fillId="0" borderId="0" xfId="0" applyNumberFormat="1" applyFont="1"/>
    <xf numFmtId="2" fontId="16" fillId="0" borderId="0" xfId="0" applyNumberFormat="1" applyFont="1"/>
    <xf numFmtId="2" fontId="16" fillId="0" borderId="43" xfId="0" applyNumberFormat="1" applyFont="1" applyBorder="1" applyProtection="1">
      <protection locked="0"/>
    </xf>
    <xf numFmtId="2" fontId="16" fillId="0" borderId="4" xfId="0" applyNumberFormat="1" applyFont="1" applyBorder="1" applyProtection="1">
      <protection locked="0"/>
    </xf>
    <xf numFmtId="2" fontId="9" fillId="0" borderId="24" xfId="0" applyNumberFormat="1" applyFont="1" applyBorder="1" applyAlignment="1">
      <alignment horizontal="center"/>
    </xf>
    <xf numFmtId="14" fontId="16" fillId="0" borderId="17" xfId="0" applyNumberFormat="1" applyFont="1" applyBorder="1" applyAlignment="1" applyProtection="1">
      <alignment horizontal="center"/>
      <protection locked="0"/>
    </xf>
    <xf numFmtId="14" fontId="16" fillId="0" borderId="0" xfId="0" applyNumberFormat="1" applyFont="1" applyAlignment="1" applyProtection="1">
      <alignment horizontal="center"/>
      <protection locked="0"/>
    </xf>
    <xf numFmtId="14" fontId="16" fillId="0" borderId="39" xfId="0" applyNumberFormat="1" applyFont="1" applyBorder="1" applyAlignment="1" applyProtection="1">
      <alignment horizontal="center"/>
      <protection locked="0"/>
    </xf>
    <xf numFmtId="14" fontId="16" fillId="0" borderId="43" xfId="0" applyNumberFormat="1" applyFont="1" applyBorder="1" applyAlignment="1" applyProtection="1">
      <alignment horizontal="center"/>
      <protection locked="0"/>
    </xf>
    <xf numFmtId="2" fontId="9" fillId="0" borderId="45" xfId="0" applyNumberFormat="1" applyFont="1" applyBorder="1" applyAlignment="1">
      <alignment horizontal="center"/>
    </xf>
    <xf numFmtId="1" fontId="16" fillId="0" borderId="4" xfId="0" applyNumberFormat="1" applyFont="1" applyBorder="1" applyAlignment="1" applyProtection="1">
      <alignment horizontal="center"/>
      <protection locked="0"/>
    </xf>
    <xf numFmtId="9" fontId="16" fillId="0" borderId="4" xfId="0" applyNumberFormat="1" applyFont="1" applyBorder="1" applyAlignment="1" applyProtection="1">
      <alignment horizontal="center"/>
      <protection locked="0"/>
    </xf>
    <xf numFmtId="0" fontId="6" fillId="0" borderId="45" xfId="0" applyFont="1" applyBorder="1" applyAlignment="1">
      <alignment horizontal="center"/>
    </xf>
    <xf numFmtId="0" fontId="16" fillId="0" borderId="4" xfId="0" applyFont="1" applyBorder="1" applyAlignment="1" applyProtection="1">
      <alignment horizontal="center"/>
      <protection locked="0"/>
    </xf>
    <xf numFmtId="2" fontId="6" fillId="0" borderId="30" xfId="0" applyNumberFormat="1" applyFont="1" applyBorder="1"/>
    <xf numFmtId="2" fontId="6" fillId="10" borderId="28" xfId="0" applyNumberFormat="1" applyFont="1" applyFill="1" applyBorder="1"/>
    <xf numFmtId="2" fontId="6" fillId="10" borderId="31" xfId="0" applyNumberFormat="1" applyFont="1" applyFill="1" applyBorder="1"/>
    <xf numFmtId="10" fontId="6" fillId="10" borderId="5" xfId="0" applyNumberFormat="1" applyFont="1" applyFill="1" applyBorder="1" applyAlignment="1">
      <alignment horizontal="center"/>
    </xf>
    <xf numFmtId="2" fontId="16" fillId="0" borderId="31" xfId="0" applyNumberFormat="1" applyFont="1" applyBorder="1" applyProtection="1">
      <protection locked="0"/>
    </xf>
    <xf numFmtId="0" fontId="9" fillId="0" borderId="33" xfId="0" applyFont="1" applyBorder="1" applyAlignment="1">
      <alignment horizontal="center"/>
    </xf>
    <xf numFmtId="0" fontId="9" fillId="0" borderId="41" xfId="0" applyFont="1" applyBorder="1" applyAlignment="1">
      <alignment horizontal="center"/>
    </xf>
    <xf numFmtId="0" fontId="9" fillId="0" borderId="26" xfId="0" applyFont="1" applyBorder="1" applyAlignment="1">
      <alignment horizontal="left"/>
    </xf>
    <xf numFmtId="0" fontId="9" fillId="0" borderId="48" xfId="0" applyFont="1" applyBorder="1" applyAlignment="1">
      <alignment horizontal="left"/>
    </xf>
    <xf numFmtId="0" fontId="36" fillId="0" borderId="0" xfId="0" applyFont="1" applyAlignment="1" applyProtection="1">
      <alignment horizontal="center"/>
      <protection locked="0"/>
    </xf>
    <xf numFmtId="0" fontId="36" fillId="0" borderId="0" xfId="0" applyFont="1" applyProtection="1">
      <protection locked="0"/>
    </xf>
    <xf numFmtId="0" fontId="6" fillId="0" borderId="0" xfId="0" applyFont="1" applyAlignment="1">
      <alignment horizontal="right"/>
    </xf>
    <xf numFmtId="2" fontId="16" fillId="0" borderId="5" xfId="0" applyNumberFormat="1" applyFont="1" applyBorder="1" applyAlignment="1" applyProtection="1">
      <alignment horizontal="center"/>
      <protection locked="0"/>
    </xf>
    <xf numFmtId="0" fontId="6" fillId="0" borderId="0" xfId="0" applyFont="1" applyAlignment="1">
      <alignment horizontal="left" vertical="top"/>
    </xf>
    <xf numFmtId="0" fontId="16" fillId="0" borderId="0" xfId="0" applyFont="1" applyProtection="1">
      <protection locked="0"/>
    </xf>
    <xf numFmtId="0" fontId="16" fillId="0" borderId="7" xfId="0" applyFont="1" applyBorder="1" applyAlignment="1" applyProtection="1">
      <alignment horizontal="center"/>
      <protection locked="0"/>
    </xf>
    <xf numFmtId="0" fontId="16" fillId="0" borderId="7" xfId="0" applyFont="1" applyBorder="1" applyProtection="1">
      <protection locked="0"/>
    </xf>
    <xf numFmtId="0" fontId="16" fillId="0" borderId="8" xfId="0" applyFont="1" applyBorder="1" applyAlignment="1" applyProtection="1">
      <alignment horizontal="center"/>
      <protection locked="0"/>
    </xf>
    <xf numFmtId="0" fontId="6" fillId="0" borderId="7" xfId="0" applyFont="1" applyBorder="1" applyAlignment="1">
      <alignment horizontal="right"/>
    </xf>
    <xf numFmtId="0" fontId="16" fillId="0" borderId="6" xfId="0" applyFont="1" applyBorder="1" applyProtection="1">
      <protection locked="0"/>
    </xf>
    <xf numFmtId="2" fontId="6" fillId="0" borderId="7" xfId="0" applyNumberFormat="1" applyFont="1" applyBorder="1" applyAlignment="1">
      <alignment horizontal="right"/>
    </xf>
    <xf numFmtId="2" fontId="6" fillId="10" borderId="5" xfId="0" applyNumberFormat="1" applyFont="1" applyFill="1" applyBorder="1" applyAlignment="1">
      <alignment horizontal="right"/>
    </xf>
    <xf numFmtId="0" fontId="6" fillId="0" borderId="16" xfId="0" applyFont="1" applyBorder="1" applyAlignment="1">
      <alignment horizontal="right"/>
    </xf>
    <xf numFmtId="0" fontId="9" fillId="0" borderId="5" xfId="0" applyFont="1" applyBorder="1" applyAlignment="1">
      <alignment horizontal="center" vertical="center"/>
    </xf>
    <xf numFmtId="0" fontId="6" fillId="0" borderId="10" xfId="0" applyFont="1" applyBorder="1" applyAlignment="1">
      <alignment horizontal="right"/>
    </xf>
    <xf numFmtId="0" fontId="0" fillId="5" borderId="0" xfId="0" applyFill="1" applyProtection="1">
      <protection locked="0"/>
    </xf>
    <xf numFmtId="0" fontId="0" fillId="0" borderId="17" xfId="0" applyBorder="1"/>
    <xf numFmtId="0" fontId="37" fillId="0" borderId="7" xfId="0" applyFont="1" applyBorder="1" applyAlignment="1" applyProtection="1">
      <alignment horizontal="center"/>
      <protection locked="0"/>
    </xf>
    <xf numFmtId="0" fontId="15" fillId="0" borderId="0" xfId="0" applyFont="1" applyAlignment="1" applyProtection="1">
      <alignment horizontal="right"/>
      <protection locked="0"/>
    </xf>
    <xf numFmtId="2" fontId="15" fillId="10" borderId="5" xfId="0" applyNumberFormat="1" applyFont="1" applyFill="1" applyBorder="1"/>
    <xf numFmtId="2" fontId="15" fillId="10" borderId="28" xfId="0" applyNumberFormat="1" applyFont="1" applyFill="1" applyBorder="1"/>
    <xf numFmtId="0" fontId="16" fillId="0" borderId="6" xfId="0" applyFont="1" applyBorder="1" applyAlignment="1" applyProtection="1">
      <alignment horizontal="center"/>
      <protection locked="0"/>
    </xf>
    <xf numFmtId="2" fontId="15" fillId="10" borderId="6" xfId="0" applyNumberFormat="1" applyFont="1" applyFill="1" applyBorder="1"/>
    <xf numFmtId="2" fontId="15" fillId="10" borderId="7" xfId="0" applyNumberFormat="1" applyFont="1" applyFill="1" applyBorder="1"/>
    <xf numFmtId="2" fontId="15" fillId="10" borderId="4" xfId="0" applyNumberFormat="1" applyFont="1" applyFill="1" applyBorder="1"/>
    <xf numFmtId="2" fontId="15" fillId="10" borderId="10" xfId="0" applyNumberFormat="1" applyFont="1" applyFill="1" applyBorder="1"/>
    <xf numFmtId="2" fontId="15" fillId="10" borderId="2" xfId="0" applyNumberFormat="1" applyFont="1" applyFill="1" applyBorder="1"/>
    <xf numFmtId="2" fontId="15" fillId="0" borderId="6" xfId="0" applyNumberFormat="1" applyFont="1" applyBorder="1" applyProtection="1">
      <protection locked="0"/>
    </xf>
    <xf numFmtId="2" fontId="38" fillId="0" borderId="15" xfId="0" applyNumberFormat="1" applyFont="1" applyBorder="1" applyProtection="1">
      <protection locked="0"/>
    </xf>
    <xf numFmtId="2" fontId="38" fillId="0" borderId="7" xfId="0" applyNumberFormat="1" applyFont="1" applyBorder="1" applyProtection="1">
      <protection locked="0"/>
    </xf>
    <xf numFmtId="2" fontId="15" fillId="10" borderId="32" xfId="0" applyNumberFormat="1" applyFont="1" applyFill="1" applyBorder="1" applyAlignment="1">
      <alignment horizontal="right"/>
    </xf>
    <xf numFmtId="2" fontId="9" fillId="10" borderId="42" xfId="0" applyNumberFormat="1" applyFont="1" applyFill="1" applyBorder="1"/>
    <xf numFmtId="2" fontId="9" fillId="10" borderId="42" xfId="0" applyNumberFormat="1" applyFont="1" applyFill="1" applyBorder="1" applyAlignment="1">
      <alignment horizontal="right"/>
    </xf>
    <xf numFmtId="2" fontId="9" fillId="10" borderId="49" xfId="0" applyNumberFormat="1" applyFont="1" applyFill="1" applyBorder="1"/>
    <xf numFmtId="2" fontId="6" fillId="10" borderId="50" xfId="0" applyNumberFormat="1" applyFont="1" applyFill="1" applyBorder="1"/>
    <xf numFmtId="0" fontId="34" fillId="11" borderId="51" xfId="0" applyFont="1" applyFill="1" applyBorder="1" applyAlignment="1">
      <alignment horizontal="center" vertical="center"/>
    </xf>
    <xf numFmtId="0" fontId="34" fillId="11" borderId="39" xfId="0" applyFont="1" applyFill="1" applyBorder="1" applyAlignment="1">
      <alignment horizontal="center" vertical="center"/>
    </xf>
    <xf numFmtId="0" fontId="34" fillId="11" borderId="28" xfId="0" applyFont="1" applyFill="1" applyBorder="1" applyAlignment="1">
      <alignment horizontal="center" vertical="center"/>
    </xf>
    <xf numFmtId="2" fontId="9" fillId="10" borderId="52" xfId="0" applyNumberFormat="1" applyFont="1" applyFill="1" applyBorder="1" applyAlignment="1">
      <alignment horizontal="right"/>
    </xf>
    <xf numFmtId="2" fontId="6" fillId="10" borderId="53" xfId="0" applyNumberFormat="1" applyFont="1" applyFill="1" applyBorder="1"/>
    <xf numFmtId="0" fontId="9" fillId="0" borderId="35" xfId="0" applyFont="1" applyBorder="1" applyAlignment="1">
      <alignment horizontal="left"/>
    </xf>
    <xf numFmtId="0" fontId="18" fillId="0" borderId="14" xfId="0" applyFont="1" applyBorder="1"/>
    <xf numFmtId="2" fontId="24" fillId="0" borderId="12" xfId="0" applyNumberFormat="1" applyFont="1" applyBorder="1"/>
    <xf numFmtId="2" fontId="24" fillId="0" borderId="1" xfId="0" applyNumberFormat="1" applyFont="1" applyBorder="1"/>
    <xf numFmtId="2" fontId="10" fillId="2" borderId="6" xfId="0" applyNumberFormat="1" applyFont="1" applyFill="1" applyBorder="1" applyAlignment="1" applyProtection="1">
      <alignment horizontal="center"/>
      <protection locked="0"/>
    </xf>
    <xf numFmtId="2" fontId="10" fillId="3" borderId="6" xfId="0" applyNumberFormat="1" applyFont="1" applyFill="1" applyBorder="1" applyAlignment="1" applyProtection="1">
      <alignment horizontal="center"/>
      <protection locked="0"/>
    </xf>
    <xf numFmtId="2" fontId="18" fillId="6" borderId="54" xfId="0" applyNumberFormat="1" applyFont="1" applyFill="1" applyBorder="1" applyAlignment="1">
      <alignment horizontal="center"/>
    </xf>
    <xf numFmtId="2" fontId="6" fillId="2" borderId="12" xfId="0" applyNumberFormat="1" applyFont="1" applyFill="1" applyBorder="1"/>
    <xf numFmtId="2" fontId="6" fillId="2" borderId="13" xfId="0" applyNumberFormat="1" applyFont="1" applyFill="1" applyBorder="1"/>
    <xf numFmtId="1" fontId="27" fillId="6" borderId="2" xfId="0" applyNumberFormat="1" applyFont="1" applyFill="1" applyBorder="1" applyAlignment="1">
      <alignment horizontal="left"/>
    </xf>
    <xf numFmtId="1" fontId="20" fillId="6" borderId="12" xfId="0" applyNumberFormat="1" applyFont="1" applyFill="1" applyBorder="1" applyAlignment="1">
      <alignment horizontal="center"/>
    </xf>
    <xf numFmtId="0" fontId="23" fillId="6" borderId="12" xfId="0" applyFont="1" applyFill="1" applyBorder="1"/>
    <xf numFmtId="0" fontId="23" fillId="6" borderId="3" xfId="0" applyFont="1" applyFill="1" applyBorder="1"/>
    <xf numFmtId="2" fontId="20" fillId="6" borderId="0" xfId="0" applyNumberFormat="1" applyFont="1" applyFill="1" applyAlignment="1" applyProtection="1">
      <alignment horizontal="center"/>
      <protection locked="0"/>
    </xf>
    <xf numFmtId="0" fontId="23" fillId="6" borderId="0" xfId="0" applyFont="1" applyFill="1"/>
    <xf numFmtId="2" fontId="20" fillId="6" borderId="3" xfId="0" applyNumberFormat="1" applyFont="1" applyFill="1" applyBorder="1"/>
    <xf numFmtId="2" fontId="20" fillId="6" borderId="0" xfId="0" applyNumberFormat="1" applyFont="1" applyFill="1"/>
    <xf numFmtId="2" fontId="29" fillId="6" borderId="3" xfId="0" applyNumberFormat="1" applyFont="1" applyFill="1" applyBorder="1"/>
    <xf numFmtId="0" fontId="0" fillId="0" borderId="11" xfId="0" applyBorder="1"/>
    <xf numFmtId="0" fontId="2" fillId="0" borderId="0" xfId="0" applyFont="1" applyAlignment="1">
      <alignment horizontal="right"/>
    </xf>
    <xf numFmtId="165" fontId="9" fillId="6" borderId="5" xfId="0" applyNumberFormat="1" applyFont="1" applyFill="1" applyBorder="1" applyProtection="1">
      <protection hidden="1"/>
    </xf>
    <xf numFmtId="0" fontId="34" fillId="0" borderId="45" xfId="0" applyFont="1" applyBorder="1"/>
    <xf numFmtId="0" fontId="34" fillId="0" borderId="0" xfId="0" applyFont="1"/>
    <xf numFmtId="2" fontId="6" fillId="3" borderId="6" xfId="0" applyNumberFormat="1" applyFont="1" applyFill="1" applyBorder="1" applyProtection="1">
      <protection locked="0"/>
    </xf>
    <xf numFmtId="2" fontId="6" fillId="3" borderId="8" xfId="0" applyNumberFormat="1" applyFont="1" applyFill="1" applyBorder="1" applyProtection="1">
      <protection locked="0"/>
    </xf>
    <xf numFmtId="0" fontId="30" fillId="0" borderId="12" xfId="0" applyFont="1" applyBorder="1" applyAlignment="1">
      <alignment horizontal="center"/>
    </xf>
    <xf numFmtId="0" fontId="9" fillId="0" borderId="0" xfId="0" applyFont="1" applyAlignment="1">
      <alignment horizontal="center"/>
    </xf>
    <xf numFmtId="0" fontId="16" fillId="0" borderId="6"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0" borderId="11" xfId="0" applyFont="1" applyBorder="1" applyAlignment="1" applyProtection="1">
      <alignment horizontal="left"/>
      <protection locked="0"/>
    </xf>
    <xf numFmtId="0" fontId="16" fillId="0" borderId="8" xfId="0" applyFont="1" applyBorder="1" applyAlignment="1" applyProtection="1">
      <alignment horizontal="left"/>
      <protection locked="0"/>
    </xf>
    <xf numFmtId="0" fontId="9" fillId="0" borderId="15" xfId="0"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0" xfId="0" applyFont="1" applyAlignment="1">
      <alignment horizontal="left"/>
    </xf>
    <xf numFmtId="0" fontId="9" fillId="0" borderId="17" xfId="0" applyFont="1" applyBorder="1" applyAlignment="1">
      <alignment horizontal="left"/>
    </xf>
    <xf numFmtId="0" fontId="6" fillId="0" borderId="3" xfId="0" applyFont="1" applyBorder="1" applyAlignment="1">
      <alignment horizontal="left"/>
    </xf>
    <xf numFmtId="0" fontId="6" fillId="0" borderId="14" xfId="0" applyFont="1" applyBorder="1" applyAlignment="1">
      <alignment horizontal="left"/>
    </xf>
    <xf numFmtId="0" fontId="9" fillId="0" borderId="0" xfId="0" applyFont="1"/>
    <xf numFmtId="0" fontId="33" fillId="0" borderId="0" xfId="0" applyFont="1" applyAlignment="1">
      <alignment horizontal="left"/>
    </xf>
    <xf numFmtId="0" fontId="6" fillId="0" borderId="3" xfId="0" applyFont="1" applyBorder="1"/>
    <xf numFmtId="0" fontId="6" fillId="0" borderId="14" xfId="0" applyFont="1" applyBorder="1"/>
    <xf numFmtId="0" fontId="9" fillId="6" borderId="39" xfId="0" applyFont="1" applyFill="1" applyBorder="1" applyAlignment="1">
      <alignment horizontal="left"/>
    </xf>
    <xf numFmtId="0" fontId="9" fillId="0" borderId="19" xfId="0" applyFont="1" applyBorder="1" applyAlignment="1">
      <alignment horizontal="left"/>
    </xf>
    <xf numFmtId="0" fontId="6" fillId="0" borderId="19" xfId="0" applyFont="1" applyBorder="1" applyAlignment="1">
      <alignment horizontal="left"/>
    </xf>
    <xf numFmtId="0" fontId="9" fillId="0" borderId="5" xfId="0" applyFont="1" applyBorder="1" applyAlignment="1">
      <alignment horizontal="left"/>
    </xf>
    <xf numFmtId="0" fontId="9" fillId="6" borderId="5" xfId="0" applyFont="1" applyFill="1" applyBorder="1" applyAlignment="1">
      <alignment horizontal="left"/>
    </xf>
    <xf numFmtId="0" fontId="9" fillId="0" borderId="18" xfId="0" applyFont="1" applyBorder="1"/>
    <xf numFmtId="0" fontId="6" fillId="0" borderId="19" xfId="0" applyFont="1" applyBorder="1"/>
    <xf numFmtId="0" fontId="6" fillId="0" borderId="20" xfId="0" applyFont="1" applyBorder="1"/>
    <xf numFmtId="0" fontId="9" fillId="0" borderId="19" xfId="0" applyFont="1" applyBorder="1"/>
    <xf numFmtId="0" fontId="9" fillId="0" borderId="20" xfId="0" applyFont="1" applyBorder="1"/>
    <xf numFmtId="0" fontId="6" fillId="2" borderId="4" xfId="0" applyFont="1" applyFill="1" applyBorder="1" applyProtection="1">
      <protection locked="0"/>
    </xf>
    <xf numFmtId="0" fontId="6" fillId="2" borderId="1" xfId="0" applyFont="1" applyFill="1" applyBorder="1" applyProtection="1">
      <protection locked="0"/>
    </xf>
    <xf numFmtId="0" fontId="6" fillId="2" borderId="15" xfId="0" applyFont="1" applyFill="1" applyBorder="1" applyProtection="1">
      <protection locked="0"/>
    </xf>
    <xf numFmtId="0" fontId="6" fillId="2" borderId="6"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8" xfId="0" applyFont="1" applyFill="1" applyBorder="1" applyAlignment="1" applyProtection="1">
      <alignment horizontal="left"/>
      <protection locked="0"/>
    </xf>
    <xf numFmtId="2" fontId="9" fillId="8" borderId="6" xfId="0" applyNumberFormat="1" applyFont="1" applyFill="1" applyBorder="1" applyProtection="1">
      <protection locked="0"/>
    </xf>
    <xf numFmtId="2" fontId="9" fillId="8" borderId="8" xfId="0" applyNumberFormat="1" applyFont="1" applyFill="1" applyBorder="1" applyProtection="1">
      <protection locked="0"/>
    </xf>
    <xf numFmtId="7" fontId="9" fillId="0" borderId="5" xfId="1" applyNumberFormat="1" applyFont="1" applyBorder="1"/>
    <xf numFmtId="9" fontId="6" fillId="0" borderId="7" xfId="3" applyFont="1" applyBorder="1" applyAlignment="1">
      <alignment horizontal="center"/>
    </xf>
    <xf numFmtId="9" fontId="6" fillId="0" borderId="5" xfId="0" applyNumberFormat="1" applyFont="1" applyBorder="1" applyAlignment="1">
      <alignment horizontal="center"/>
    </xf>
  </cellXfs>
  <cellStyles count="6">
    <cellStyle name="Currency" xfId="1" builtinId="4"/>
    <cellStyle name="Currency 2" xfId="4" xr:uid="{A0149C7D-26D9-4BCC-B601-0F4119D4B51C}"/>
    <cellStyle name="Hyperlink" xfId="2" builtinId="8"/>
    <cellStyle name="Normal" xfId="0" builtinId="0"/>
    <cellStyle name="Percent" xfId="3" builtinId="5"/>
    <cellStyle name="Percent 2" xfId="5" xr:uid="{8921FC4A-1983-4BE0-911F-CE201712B3D2}"/>
  </cellStyles>
  <dxfs count="3">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F22D-85ED-42A7-BF1F-DAE79F114002}">
  <sheetPr>
    <pageSetUpPr fitToPage="1"/>
  </sheetPr>
  <dimension ref="A1:N79"/>
  <sheetViews>
    <sheetView tabSelected="1" showRuler="0" zoomScaleNormal="85" zoomScalePageLayoutView="85" workbookViewId="0">
      <selection activeCell="C7" sqref="C7"/>
    </sheetView>
  </sheetViews>
  <sheetFormatPr defaultRowHeight="12.75" customHeight="1" x14ac:dyDescent="0.2"/>
  <cols>
    <col min="1" max="1" width="3" customWidth="1"/>
    <col min="2" max="2" width="50" customWidth="1"/>
    <col min="3" max="3" width="10.28515625" customWidth="1"/>
    <col min="4" max="4" width="13.85546875" customWidth="1"/>
    <col min="5" max="5" width="13.7109375" customWidth="1"/>
    <col min="6" max="6" width="16" customWidth="1"/>
    <col min="7" max="7" width="17.85546875" customWidth="1"/>
    <col min="8" max="12" width="9.140625" customWidth="1"/>
  </cols>
  <sheetData>
    <row r="1" spans="1:10" x14ac:dyDescent="0.2">
      <c r="A1" s="10"/>
      <c r="B1" s="351" t="s">
        <v>213</v>
      </c>
      <c r="C1" s="351"/>
      <c r="D1" s="351"/>
      <c r="E1" s="351"/>
      <c r="F1" s="351"/>
      <c r="G1" s="10"/>
    </row>
    <row r="2" spans="1:10" x14ac:dyDescent="0.2">
      <c r="A2" s="10"/>
      <c r="B2" s="351" t="s">
        <v>224</v>
      </c>
      <c r="C2" s="351"/>
      <c r="D2" s="351"/>
      <c r="E2" s="351"/>
      <c r="F2" s="351"/>
      <c r="G2" s="10"/>
      <c r="I2" s="135" t="s">
        <v>13</v>
      </c>
    </row>
    <row r="3" spans="1:10" x14ac:dyDescent="0.2">
      <c r="A3" s="10"/>
      <c r="B3" s="10"/>
      <c r="C3" s="10"/>
      <c r="D3" s="10"/>
      <c r="E3" s="10"/>
      <c r="F3" s="10"/>
      <c r="G3" s="10"/>
      <c r="I3" s="136" t="s">
        <v>11</v>
      </c>
    </row>
    <row r="4" spans="1:10" ht="12" customHeight="1" x14ac:dyDescent="0.2">
      <c r="A4" s="103" t="s">
        <v>0</v>
      </c>
      <c r="B4" s="343"/>
      <c r="C4" s="36"/>
      <c r="D4" s="36"/>
      <c r="E4" s="36"/>
      <c r="F4" s="181"/>
      <c r="G4" s="12"/>
    </row>
    <row r="5" spans="1:10" ht="12" customHeight="1" x14ac:dyDescent="0.2">
      <c r="A5" s="10">
        <v>1</v>
      </c>
      <c r="B5" s="11" t="str" cm="1">
        <f t="array" ref="B5">IF(OR(C5:F5="LCD",C5:F5="LMXT",C5:F5="LMUTC"),"Zone(s)*","Zone(s)")</f>
        <v>Zone(s)</v>
      </c>
      <c r="C5" s="124"/>
      <c r="D5" s="124"/>
      <c r="E5" s="124"/>
      <c r="F5" s="124"/>
      <c r="G5" s="182"/>
      <c r="H5" s="91"/>
    </row>
    <row r="6" spans="1:10" ht="12" customHeight="1" x14ac:dyDescent="0.25">
      <c r="A6" s="10">
        <v>2</v>
      </c>
      <c r="B6" s="12" t="s">
        <v>2</v>
      </c>
      <c r="C6" s="89"/>
      <c r="D6" s="13"/>
      <c r="E6" s="42"/>
      <c r="F6" s="42"/>
      <c r="G6" s="92"/>
      <c r="H6" s="6"/>
      <c r="J6" s="137"/>
    </row>
    <row r="7" spans="1:10" ht="12" customHeight="1" x14ac:dyDescent="0.25">
      <c r="A7" s="10">
        <v>3</v>
      </c>
      <c r="B7" s="12" t="s">
        <v>3</v>
      </c>
      <c r="C7" s="89"/>
      <c r="D7" s="13"/>
      <c r="E7" s="42"/>
      <c r="F7" s="42"/>
      <c r="G7" s="92"/>
      <c r="H7" s="102"/>
      <c r="J7" s="137"/>
    </row>
    <row r="8" spans="1:10" ht="12" customHeight="1" x14ac:dyDescent="0.2">
      <c r="A8" s="10">
        <v>4</v>
      </c>
      <c r="B8" s="12" t="s">
        <v>4</v>
      </c>
      <c r="C8" s="89"/>
      <c r="D8" s="13"/>
      <c r="E8" s="42"/>
      <c r="F8" s="42"/>
      <c r="G8" s="183" t="s">
        <v>219</v>
      </c>
      <c r="H8" s="6"/>
    </row>
    <row r="9" spans="1:10" ht="12" customHeight="1" x14ac:dyDescent="0.2">
      <c r="A9" s="10">
        <v>5</v>
      </c>
      <c r="B9" s="12" t="s">
        <v>5</v>
      </c>
      <c r="C9" s="14">
        <f>(C6-C7-C8)</f>
        <v>0</v>
      </c>
      <c r="D9" s="14">
        <f>(D6-D7-D8)</f>
        <v>0</v>
      </c>
      <c r="E9" s="33">
        <f>(E6-E7-E8)</f>
        <v>0</v>
      </c>
      <c r="F9" s="180">
        <f>(F6-F7-F8)</f>
        <v>0</v>
      </c>
      <c r="G9" s="179">
        <f>SUM(C9:F9)</f>
        <v>0</v>
      </c>
      <c r="H9" s="1"/>
    </row>
    <row r="10" spans="1:10" ht="12" customHeight="1" x14ac:dyDescent="0.2">
      <c r="A10" s="10"/>
      <c r="B10" s="36"/>
      <c r="C10" s="350" t="str" cm="1">
        <f t="array" ref="C10">IF(OR(C5:F5="LCD",C5:F5="LMXT",C5:F5="LMUTC"),"*USE UNDERLYING LEGACY ZONE","")</f>
        <v/>
      </c>
      <c r="D10" s="350"/>
      <c r="E10" s="350"/>
      <c r="F10" s="10"/>
      <c r="G10" s="10"/>
    </row>
    <row r="11" spans="1:10" ht="12" customHeight="1" x14ac:dyDescent="0.2">
      <c r="A11" s="10">
        <v>6</v>
      </c>
      <c r="B11" s="12" t="s">
        <v>6</v>
      </c>
      <c r="C11" s="348"/>
      <c r="D11" s="349"/>
      <c r="E11" s="51" t="s">
        <v>7</v>
      </c>
      <c r="F11" s="69"/>
      <c r="G11" s="127"/>
    </row>
    <row r="12" spans="1:10" ht="12" customHeight="1" x14ac:dyDescent="0.2">
      <c r="A12" s="10">
        <v>7</v>
      </c>
      <c r="B12" s="12" t="s">
        <v>8</v>
      </c>
      <c r="C12" s="18"/>
      <c r="D12" s="19"/>
      <c r="E12" s="19"/>
      <c r="F12" s="20"/>
      <c r="G12" s="10"/>
    </row>
    <row r="13" spans="1:10" ht="12" customHeight="1" x14ac:dyDescent="0.2">
      <c r="A13" s="10">
        <v>8</v>
      </c>
      <c r="B13" s="12" t="s">
        <v>9</v>
      </c>
      <c r="C13" s="73"/>
      <c r="D13" s="332"/>
      <c r="E13" s="332"/>
      <c r="F13" s="333"/>
      <c r="G13" s="10"/>
    </row>
    <row r="14" spans="1:10" ht="12" customHeight="1" x14ac:dyDescent="0.2">
      <c r="A14" s="10">
        <v>9</v>
      </c>
      <c r="B14" s="12" t="s">
        <v>10</v>
      </c>
      <c r="C14" s="329" t="s">
        <v>11</v>
      </c>
      <c r="D14" s="334" t="str">
        <f>IF(C14="Y", "COMPLETE THE GOVERNMENT AND LINEAR PROJECTS WORKSHEET", "")</f>
        <v/>
      </c>
      <c r="E14" s="335"/>
      <c r="F14" s="336"/>
    </row>
    <row r="15" spans="1:10" ht="12" customHeight="1" x14ac:dyDescent="0.2">
      <c r="A15" s="10">
        <v>10</v>
      </c>
      <c r="B15" s="93" t="s">
        <v>222</v>
      </c>
      <c r="C15" s="330" t="s">
        <v>13</v>
      </c>
      <c r="D15" s="337"/>
      <c r="E15" s="338"/>
      <c r="F15" s="339"/>
      <c r="G15" s="10"/>
    </row>
    <row r="16" spans="1:10" ht="12" customHeight="1" x14ac:dyDescent="0.2">
      <c r="A16" s="10">
        <v>11</v>
      </c>
      <c r="B16" s="93" t="s">
        <v>12</v>
      </c>
      <c r="C16" s="330" t="s">
        <v>13</v>
      </c>
      <c r="D16" s="337"/>
      <c r="E16" s="338"/>
      <c r="F16" s="339"/>
      <c r="G16" s="10"/>
    </row>
    <row r="17" spans="1:14" ht="12" customHeight="1" x14ac:dyDescent="0.2">
      <c r="A17" s="10">
        <v>12</v>
      </c>
      <c r="B17" s="12" t="s">
        <v>14</v>
      </c>
      <c r="C17" s="330" t="s">
        <v>11</v>
      </c>
      <c r="D17" s="340"/>
      <c r="E17" s="341"/>
      <c r="F17" s="341"/>
      <c r="G17" s="10"/>
    </row>
    <row r="18" spans="1:14" ht="12" customHeight="1" x14ac:dyDescent="0.2">
      <c r="A18" s="10">
        <v>13</v>
      </c>
      <c r="B18" s="90" t="s">
        <v>220</v>
      </c>
      <c r="C18" s="125"/>
      <c r="E18" s="114"/>
      <c r="F18" s="341"/>
      <c r="G18" s="10"/>
    </row>
    <row r="19" spans="1:14" ht="12" customHeight="1" x14ac:dyDescent="0.25">
      <c r="A19" s="10"/>
      <c r="B19" s="90" t="s">
        <v>221</v>
      </c>
      <c r="C19" s="331" t="str">
        <f>IF(SUM(D25+E25+D26+E26)=0,"N",IF(AND(G9&gt;3.999,(D30+E30+D31+E31)/(D25+E25+D26+E26)&gt;0.4999),"Y","N"))</f>
        <v>N</v>
      </c>
      <c r="D19" s="342" t="str">
        <f>IF(C19="Y", "If stand-alone, this project is now subject to Planning Board review", "")</f>
        <v/>
      </c>
      <c r="E19" s="15"/>
      <c r="F19" s="15"/>
      <c r="G19" s="10"/>
      <c r="J19" s="137"/>
    </row>
    <row r="20" spans="1:14" ht="12" customHeight="1" x14ac:dyDescent="0.2">
      <c r="A20" s="10"/>
      <c r="B20" s="22"/>
      <c r="C20" s="15"/>
      <c r="D20" s="23"/>
      <c r="E20" s="23"/>
      <c r="F20" s="23"/>
      <c r="G20" s="10"/>
    </row>
    <row r="21" spans="1:14" ht="12" customHeight="1" x14ac:dyDescent="0.2">
      <c r="A21" s="25" t="s">
        <v>15</v>
      </c>
      <c r="C21" s="17"/>
      <c r="D21" s="23"/>
      <c r="E21" s="23"/>
      <c r="F21" s="24"/>
      <c r="G21" s="10"/>
    </row>
    <row r="22" spans="1:14" ht="12" customHeight="1" x14ac:dyDescent="0.2">
      <c r="A22" s="10"/>
      <c r="B22" s="26"/>
      <c r="C22" s="44" t="s">
        <v>16</v>
      </c>
      <c r="D22" s="44" t="s">
        <v>17</v>
      </c>
      <c r="E22" s="44" t="s">
        <v>18</v>
      </c>
      <c r="F22" s="46" t="s">
        <v>19</v>
      </c>
      <c r="G22" s="75" t="s">
        <v>20</v>
      </c>
    </row>
    <row r="23" spans="1:14" ht="12" customHeight="1" x14ac:dyDescent="0.2">
      <c r="A23" s="10"/>
      <c r="B23" s="27"/>
      <c r="C23" s="45" t="s">
        <v>21</v>
      </c>
      <c r="D23" s="45" t="s">
        <v>22</v>
      </c>
      <c r="E23" s="45" t="s">
        <v>23</v>
      </c>
      <c r="F23" s="47" t="s">
        <v>24</v>
      </c>
      <c r="G23" s="76" t="s">
        <v>25</v>
      </c>
    </row>
    <row r="24" spans="1:14" ht="12" customHeight="1" x14ac:dyDescent="0.2">
      <c r="A24" s="10"/>
      <c r="B24" s="28"/>
      <c r="C24" s="29"/>
      <c r="D24" s="29"/>
      <c r="E24" s="48"/>
      <c r="F24" s="43"/>
      <c r="G24" s="28"/>
    </row>
    <row r="25" spans="1:14" ht="12" customHeight="1" x14ac:dyDescent="0.2">
      <c r="A25" s="10">
        <v>14</v>
      </c>
      <c r="B25" s="11" t="s">
        <v>207</v>
      </c>
      <c r="C25" s="21"/>
      <c r="D25" s="152"/>
      <c r="E25" s="13"/>
      <c r="F25" s="42"/>
      <c r="G25" s="14">
        <f>SUM(D25:F25)</f>
        <v>0</v>
      </c>
      <c r="N25" s="1"/>
    </row>
    <row r="26" spans="1:14" ht="12" customHeight="1" x14ac:dyDescent="0.2">
      <c r="A26" s="10">
        <v>15</v>
      </c>
      <c r="B26" s="12" t="s">
        <v>223</v>
      </c>
      <c r="C26" s="21"/>
      <c r="D26" s="13"/>
      <c r="E26" s="13"/>
      <c r="F26" s="13"/>
      <c r="G26" s="14">
        <f>SUM(D26:F26)</f>
        <v>0</v>
      </c>
      <c r="N26" s="1"/>
    </row>
    <row r="27" spans="1:14" ht="12" customHeight="1" x14ac:dyDescent="0.2">
      <c r="A27" s="10">
        <v>16</v>
      </c>
      <c r="B27" s="12" t="s">
        <v>208</v>
      </c>
      <c r="C27" s="21"/>
      <c r="D27" s="157">
        <f>SUM(D25:D26)</f>
        <v>0</v>
      </c>
      <c r="E27" s="157">
        <f t="shared" ref="E27:F27" si="0">SUM(E25:E26)</f>
        <v>0</v>
      </c>
      <c r="F27" s="157">
        <f t="shared" si="0"/>
        <v>0</v>
      </c>
      <c r="G27" s="130">
        <f>SUM(G25:G26)</f>
        <v>0</v>
      </c>
      <c r="N27" s="1"/>
    </row>
    <row r="28" spans="1:14" ht="12" customHeight="1" x14ac:dyDescent="0.2">
      <c r="A28" s="10">
        <v>17</v>
      </c>
      <c r="B28" s="107" t="s">
        <v>26</v>
      </c>
      <c r="C28" s="108">
        <f>IF(OR(C17="Y",G9=0),0,((($C$9)*(A!$D$3)+($D$9)*(A!$E$3)+($E$9)*(A!$F$3)+($F$9)*(A!$G$3))/(G9)/100))</f>
        <v>0</v>
      </c>
      <c r="D28" s="153">
        <f>(G9*C28)</f>
        <v>0</v>
      </c>
      <c r="E28" s="104"/>
      <c r="F28" s="327"/>
      <c r="G28" s="53"/>
    </row>
    <row r="29" spans="1:14" ht="12" customHeight="1" x14ac:dyDescent="0.2">
      <c r="A29" s="10">
        <v>18</v>
      </c>
      <c r="B29" s="107" t="s">
        <v>209</v>
      </c>
      <c r="C29" s="109"/>
      <c r="D29" s="94">
        <f>MIN(D27:D28)</f>
        <v>0</v>
      </c>
      <c r="E29" s="104"/>
      <c r="F29" s="328"/>
      <c r="G29" s="41"/>
    </row>
    <row r="30" spans="1:14" ht="12" customHeight="1" x14ac:dyDescent="0.2">
      <c r="A30" s="10">
        <v>19</v>
      </c>
      <c r="B30" s="107" t="s">
        <v>192</v>
      </c>
      <c r="C30" s="110"/>
      <c r="D30" s="115"/>
      <c r="E30" s="13"/>
      <c r="F30" s="13"/>
      <c r="G30" s="14">
        <f>SUM(D30:F30)</f>
        <v>0</v>
      </c>
    </row>
    <row r="31" spans="1:14" ht="12" customHeight="1" x14ac:dyDescent="0.25">
      <c r="A31" s="10">
        <v>20</v>
      </c>
      <c r="B31" s="107" t="s">
        <v>193</v>
      </c>
      <c r="C31" s="110"/>
      <c r="D31" s="115"/>
      <c r="E31" s="13"/>
      <c r="F31" s="42"/>
      <c r="G31" s="14">
        <f>SUM(D31:F31)</f>
        <v>0</v>
      </c>
      <c r="J31" s="137"/>
    </row>
    <row r="32" spans="1:14" s="114" customFormat="1" ht="12" customHeight="1" x14ac:dyDescent="0.25">
      <c r="A32" s="127">
        <v>21</v>
      </c>
      <c r="B32" s="90" t="s">
        <v>27</v>
      </c>
      <c r="C32" s="131"/>
      <c r="D32" s="132">
        <f>D30+(D31*0.25)</f>
        <v>0</v>
      </c>
      <c r="E32" s="132">
        <f t="shared" ref="E32:F32" si="1">E30+(E31*0.25)</f>
        <v>0</v>
      </c>
      <c r="F32" s="158">
        <f t="shared" si="1"/>
        <v>0</v>
      </c>
      <c r="G32" s="159">
        <f>SUM(D32:F32)</f>
        <v>0</v>
      </c>
      <c r="H32" s="133"/>
      <c r="I32" s="134"/>
    </row>
    <row r="33" spans="1:10" ht="12" customHeight="1" x14ac:dyDescent="0.2">
      <c r="A33" s="10">
        <v>22</v>
      </c>
      <c r="B33" s="27" t="s">
        <v>28</v>
      </c>
      <c r="C33" s="32">
        <f>IF((G9=0),0,(((C9)*(A!H3)+(D9)*(A!I3)+(E9)*(A!J3)+(F9)*(A!K3))/G9/100))</f>
        <v>0</v>
      </c>
      <c r="D33" s="33">
        <f>IF(D27&lt;G9*C33,G9*C33-D27,0)</f>
        <v>0</v>
      </c>
      <c r="E33" s="34"/>
      <c r="F33" s="21"/>
      <c r="G33" s="10"/>
    </row>
    <row r="34" spans="1:10" ht="12" customHeight="1" x14ac:dyDescent="0.2">
      <c r="A34" s="10">
        <v>23</v>
      </c>
      <c r="B34" s="12" t="s">
        <v>29</v>
      </c>
      <c r="C34" s="74"/>
      <c r="D34" s="13">
        <v>0</v>
      </c>
      <c r="E34" s="15"/>
      <c r="F34" s="21"/>
      <c r="G34" s="10"/>
    </row>
    <row r="35" spans="1:10" ht="12" customHeight="1" thickBot="1" x14ac:dyDescent="0.25">
      <c r="A35" s="10">
        <v>24</v>
      </c>
      <c r="B35" s="10" t="s">
        <v>30</v>
      </c>
      <c r="C35" s="95"/>
      <c r="D35" s="151">
        <v>0</v>
      </c>
      <c r="E35" s="15"/>
      <c r="F35" s="21"/>
      <c r="G35" s="10"/>
    </row>
    <row r="36" spans="1:10" ht="12" customHeight="1" thickBot="1" x14ac:dyDescent="0.25">
      <c r="A36" s="10">
        <v>25</v>
      </c>
      <c r="B36" s="77" t="s">
        <v>31</v>
      </c>
      <c r="C36" s="150"/>
      <c r="D36" s="35">
        <f>(D29+G32+D33+D34+D35)</f>
        <v>0</v>
      </c>
      <c r="E36" s="15" t="s">
        <v>32</v>
      </c>
      <c r="F36" s="24"/>
      <c r="G36" s="10"/>
    </row>
    <row r="37" spans="1:10" ht="12" customHeight="1" x14ac:dyDescent="0.2">
      <c r="A37" s="10"/>
      <c r="B37" s="41"/>
      <c r="C37" s="23"/>
      <c r="D37" s="37"/>
      <c r="E37" s="30"/>
      <c r="F37" s="30"/>
      <c r="G37" s="10"/>
    </row>
    <row r="38" spans="1:10" ht="12" customHeight="1" x14ac:dyDescent="0.2">
      <c r="A38" s="87" t="s">
        <v>33</v>
      </c>
      <c r="C38" s="15"/>
      <c r="D38" s="15"/>
      <c r="E38" s="154"/>
      <c r="F38" s="31"/>
      <c r="G38" s="10"/>
    </row>
    <row r="39" spans="1:10" ht="12" customHeight="1" thickBot="1" x14ac:dyDescent="0.25">
      <c r="A39" s="10">
        <v>26</v>
      </c>
      <c r="B39" s="11" t="s">
        <v>34</v>
      </c>
      <c r="C39" s="30"/>
      <c r="D39" s="13"/>
      <c r="E39" s="34"/>
      <c r="F39" s="21"/>
      <c r="G39" s="10"/>
    </row>
    <row r="40" spans="1:10" ht="12" customHeight="1" x14ac:dyDescent="0.2">
      <c r="A40" s="10">
        <v>27</v>
      </c>
      <c r="B40" s="12" t="s">
        <v>35</v>
      </c>
      <c r="C40" s="15"/>
      <c r="D40" s="129">
        <f>(E67)</f>
        <v>0</v>
      </c>
      <c r="E40" s="15"/>
      <c r="F40" s="160" t="s">
        <v>37</v>
      </c>
      <c r="G40" s="10"/>
    </row>
    <row r="41" spans="1:10" ht="12" customHeight="1" thickBot="1" x14ac:dyDescent="0.25">
      <c r="A41" s="10">
        <v>28</v>
      </c>
      <c r="B41" s="12" t="s">
        <v>36</v>
      </c>
      <c r="C41" s="15"/>
      <c r="D41" s="89"/>
      <c r="F41" s="161">
        <f>(SUM(D40:D43)*43560)*0.3</f>
        <v>0</v>
      </c>
      <c r="G41" s="10"/>
      <c r="J41" s="5"/>
    </row>
    <row r="42" spans="1:10" ht="12" customHeight="1" x14ac:dyDescent="0.2">
      <c r="A42" s="10">
        <v>29</v>
      </c>
      <c r="B42" s="12" t="s">
        <v>38</v>
      </c>
      <c r="C42" s="15"/>
      <c r="D42" s="89"/>
      <c r="E42" s="15"/>
      <c r="F42" s="21"/>
      <c r="G42" s="10"/>
    </row>
    <row r="43" spans="1:10" ht="12" customHeight="1" x14ac:dyDescent="0.2">
      <c r="A43" s="10">
        <v>30</v>
      </c>
      <c r="B43" s="12" t="s">
        <v>39</v>
      </c>
      <c r="C43" s="96"/>
      <c r="D43" s="116">
        <v>0</v>
      </c>
      <c r="E43" s="15"/>
      <c r="F43" s="21"/>
      <c r="G43" s="10"/>
    </row>
    <row r="44" spans="1:10" ht="12" customHeight="1" x14ac:dyDescent="0.2">
      <c r="A44" s="10">
        <v>31</v>
      </c>
      <c r="B44" s="12" t="s">
        <v>40</v>
      </c>
      <c r="C44" s="96"/>
      <c r="D44" s="116"/>
      <c r="E44" s="15"/>
      <c r="F44" s="21"/>
      <c r="G44" s="10"/>
    </row>
    <row r="45" spans="1:10" ht="12" customHeight="1" x14ac:dyDescent="0.2">
      <c r="A45" s="10">
        <v>32</v>
      </c>
      <c r="B45" s="12" t="s">
        <v>41</v>
      </c>
      <c r="C45" s="96"/>
      <c r="D45" s="116"/>
      <c r="E45" s="15"/>
      <c r="F45" s="21"/>
      <c r="G45" s="10"/>
    </row>
    <row r="46" spans="1:10" ht="12" customHeight="1" x14ac:dyDescent="0.25">
      <c r="A46" s="10">
        <v>33</v>
      </c>
      <c r="B46" s="12" t="s">
        <v>42</v>
      </c>
      <c r="C46" s="117">
        <v>0</v>
      </c>
      <c r="D46" s="94">
        <f>(C46/2)</f>
        <v>0</v>
      </c>
      <c r="E46" s="15"/>
      <c r="F46" s="21"/>
      <c r="G46" s="105"/>
    </row>
    <row r="47" spans="1:10" ht="12" customHeight="1" x14ac:dyDescent="0.2">
      <c r="A47" s="10">
        <v>34</v>
      </c>
      <c r="B47" s="12" t="s">
        <v>43</v>
      </c>
      <c r="C47" s="99"/>
      <c r="D47" s="116"/>
      <c r="E47" s="15"/>
      <c r="F47" s="21"/>
      <c r="G47" s="10"/>
    </row>
    <row r="48" spans="1:10" ht="12" customHeight="1" thickBot="1" x14ac:dyDescent="0.25">
      <c r="A48" s="10">
        <v>35</v>
      </c>
      <c r="B48" s="12" t="s">
        <v>45</v>
      </c>
      <c r="C48" s="100"/>
      <c r="D48" s="118"/>
      <c r="E48" s="15"/>
      <c r="F48" s="21"/>
      <c r="G48" s="10"/>
    </row>
    <row r="49" spans="1:10" ht="12" customHeight="1" x14ac:dyDescent="0.2">
      <c r="A49" s="10">
        <v>36</v>
      </c>
      <c r="B49" s="12" t="s">
        <v>46</v>
      </c>
      <c r="C49" s="54"/>
      <c r="D49" s="89"/>
      <c r="E49" s="15"/>
      <c r="F49" s="162" t="s">
        <v>48</v>
      </c>
      <c r="G49" s="10"/>
    </row>
    <row r="50" spans="1:10" ht="12" customHeight="1" thickBot="1" x14ac:dyDescent="0.3">
      <c r="A50" s="10">
        <v>37</v>
      </c>
      <c r="B50" s="12" t="s">
        <v>47</v>
      </c>
      <c r="C50" s="15"/>
      <c r="D50" s="119"/>
      <c r="F50" s="163">
        <f>IF(C16="Y", D50*0.9*43560,D50*1.08*43560)</f>
        <v>0</v>
      </c>
      <c r="G50" s="105"/>
    </row>
    <row r="51" spans="1:10" ht="12" customHeight="1" thickBot="1" x14ac:dyDescent="0.25">
      <c r="A51" s="10">
        <v>38</v>
      </c>
      <c r="B51" s="55" t="s">
        <v>49</v>
      </c>
      <c r="C51" s="72"/>
      <c r="D51" s="35">
        <f>IF((SUM(D39:D50))&lt;((D36)-0.005),SUM(D39:D50)-(D36),SUM(D39:D50))</f>
        <v>0</v>
      </c>
      <c r="E51" s="156" t="s">
        <v>32</v>
      </c>
      <c r="F51" s="155"/>
      <c r="G51" s="10"/>
      <c r="J51" s="9"/>
    </row>
    <row r="52" spans="1:10" ht="12" customHeight="1" x14ac:dyDescent="0.2">
      <c r="A52" s="10"/>
      <c r="B52" s="10"/>
      <c r="C52" s="15"/>
      <c r="D52" s="15"/>
      <c r="E52" s="40" t="str">
        <f>IF((D25+D26)-(D30)-(D31)-(D39)-(D44)&lt;-0.005,"Tree Save and Woodland Clearing exceed existing woodland","")</f>
        <v/>
      </c>
      <c r="F52" s="15"/>
      <c r="G52" s="10"/>
    </row>
    <row r="53" spans="1:10" ht="12" customHeight="1" x14ac:dyDescent="0.2">
      <c r="A53" s="10">
        <v>39</v>
      </c>
      <c r="B53" s="11" t="s">
        <v>50</v>
      </c>
      <c r="C53" s="30">
        <f>D25+D26-D30-D31</f>
        <v>0</v>
      </c>
      <c r="D53" s="31" t="s">
        <v>32</v>
      </c>
      <c r="E53" s="10"/>
      <c r="F53" s="15"/>
      <c r="G53" s="10"/>
      <c r="I53" s="9" t="s">
        <v>51</v>
      </c>
    </row>
    <row r="54" spans="1:10" ht="12" customHeight="1" x14ac:dyDescent="0.2">
      <c r="A54" s="10">
        <v>40</v>
      </c>
      <c r="B54" s="12" t="s">
        <v>52</v>
      </c>
      <c r="C54" s="15">
        <f>(C53)-(D39)</f>
        <v>0</v>
      </c>
      <c r="D54" s="21" t="s">
        <v>32</v>
      </c>
      <c r="E54" s="10"/>
      <c r="F54" s="15"/>
      <c r="G54" s="10"/>
    </row>
    <row r="55" spans="1:10" ht="12" customHeight="1" x14ac:dyDescent="0.2">
      <c r="A55" s="10">
        <v>41</v>
      </c>
      <c r="B55" s="22" t="s">
        <v>53</v>
      </c>
      <c r="C55" s="23">
        <f>E25+E26-E30-E31</f>
        <v>0</v>
      </c>
      <c r="D55" s="58" t="s">
        <v>32</v>
      </c>
      <c r="E55" s="10"/>
      <c r="F55" s="15"/>
      <c r="G55" s="10"/>
    </row>
    <row r="56" spans="1:10" ht="12" customHeight="1" x14ac:dyDescent="0.2">
      <c r="A56" s="10">
        <v>42</v>
      </c>
      <c r="B56" s="11" t="s">
        <v>54</v>
      </c>
      <c r="C56" s="30">
        <f>SUM(D39:D48)</f>
        <v>0</v>
      </c>
      <c r="D56" s="50" t="s">
        <v>32</v>
      </c>
      <c r="E56" s="10"/>
      <c r="F56" s="15"/>
      <c r="G56" s="10"/>
    </row>
    <row r="57" spans="1:10" ht="12" customHeight="1" x14ac:dyDescent="0.2">
      <c r="A57" s="10">
        <v>43</v>
      </c>
      <c r="B57" s="12" t="s">
        <v>55</v>
      </c>
      <c r="C57" s="15">
        <f>(D43+D46+D47+D48)</f>
        <v>0</v>
      </c>
      <c r="D57" s="38" t="s">
        <v>206</v>
      </c>
      <c r="E57" s="10"/>
      <c r="F57" s="15"/>
      <c r="G57" s="10"/>
    </row>
    <row r="58" spans="1:10" ht="12" customHeight="1" x14ac:dyDescent="0.2">
      <c r="A58" s="10">
        <v>44</v>
      </c>
      <c r="B58" s="22" t="s">
        <v>57</v>
      </c>
      <c r="C58" s="15">
        <f>(E25+E26-E30-E31)+C54</f>
        <v>0</v>
      </c>
      <c r="D58" s="21" t="s">
        <v>32</v>
      </c>
      <c r="E58" s="10"/>
      <c r="F58" s="15"/>
      <c r="G58" s="10"/>
    </row>
    <row r="59" spans="1:10" ht="12" customHeight="1" x14ac:dyDescent="0.2">
      <c r="A59" s="10">
        <v>45</v>
      </c>
      <c r="B59" s="11" t="s">
        <v>58</v>
      </c>
      <c r="C59" s="30">
        <f>(D36*0.6)</f>
        <v>0</v>
      </c>
      <c r="D59" s="31" t="s">
        <v>206</v>
      </c>
      <c r="E59" s="10"/>
      <c r="F59" s="15"/>
      <c r="G59" s="10"/>
    </row>
    <row r="60" spans="1:10" ht="12" customHeight="1" x14ac:dyDescent="0.2">
      <c r="A60" s="10"/>
      <c r="B60" s="126" t="s">
        <v>205</v>
      </c>
      <c r="C60" s="23"/>
      <c r="D60" s="101"/>
      <c r="E60" s="10"/>
      <c r="F60" s="10"/>
      <c r="G60" s="10"/>
      <c r="J60" s="9"/>
    </row>
    <row r="61" spans="1:10" ht="12" customHeight="1" x14ac:dyDescent="0.2">
      <c r="A61" s="10"/>
      <c r="B61" s="52"/>
      <c r="C61" s="15"/>
      <c r="D61" s="49"/>
      <c r="E61" s="10"/>
      <c r="F61" s="10"/>
      <c r="G61" s="10"/>
    </row>
    <row r="62" spans="1:10" ht="12" customHeight="1" x14ac:dyDescent="0.2">
      <c r="A62" s="87" t="s">
        <v>59</v>
      </c>
      <c r="B62" s="343"/>
      <c r="C62" s="17"/>
      <c r="D62" s="97"/>
      <c r="E62" s="98"/>
      <c r="F62" s="10"/>
      <c r="G62" s="10"/>
    </row>
    <row r="63" spans="1:10" ht="12" customHeight="1" x14ac:dyDescent="0.2">
      <c r="A63" s="10">
        <v>46</v>
      </c>
      <c r="B63" s="10" t="s">
        <v>60</v>
      </c>
      <c r="C63" s="15"/>
      <c r="D63" s="49"/>
      <c r="E63" s="120"/>
      <c r="F63" s="10" t="s">
        <v>61</v>
      </c>
      <c r="G63" s="10"/>
    </row>
    <row r="64" spans="1:10" ht="12" customHeight="1" x14ac:dyDescent="0.25">
      <c r="A64" s="10">
        <v>47</v>
      </c>
      <c r="B64" s="10" t="s">
        <v>62</v>
      </c>
      <c r="C64" s="15"/>
      <c r="D64" s="49"/>
      <c r="E64" s="120"/>
      <c r="F64" s="10" t="s">
        <v>61</v>
      </c>
      <c r="G64" s="106" t="str">
        <f>IF(E64&gt;E63, "Cannot be greater than the total buffer area", "")</f>
        <v/>
      </c>
      <c r="H64" s="105"/>
      <c r="I64" s="105"/>
      <c r="J64" s="105"/>
    </row>
    <row r="65" spans="1:10" ht="12" customHeight="1" x14ac:dyDescent="0.2">
      <c r="A65" s="10">
        <v>48</v>
      </c>
      <c r="B65" s="10" t="s">
        <v>63</v>
      </c>
      <c r="C65" s="15"/>
      <c r="D65" s="9"/>
      <c r="E65" s="121" t="s">
        <v>11</v>
      </c>
      <c r="F65" s="10" t="s">
        <v>195</v>
      </c>
      <c r="G65" s="10"/>
      <c r="J65" s="9"/>
    </row>
    <row r="66" spans="1:10" ht="12" customHeight="1" x14ac:dyDescent="0.2">
      <c r="A66" s="10">
        <v>49</v>
      </c>
      <c r="B66" s="111" t="s">
        <v>64</v>
      </c>
      <c r="C66" s="112"/>
      <c r="D66" s="10"/>
      <c r="E66" s="122"/>
      <c r="F66" s="10" t="s">
        <v>61</v>
      </c>
      <c r="G66" s="10"/>
    </row>
    <row r="67" spans="1:10" ht="12" customHeight="1" x14ac:dyDescent="0.25">
      <c r="A67" s="10">
        <v>50</v>
      </c>
      <c r="B67" s="39" t="s">
        <v>65</v>
      </c>
      <c r="C67" s="15"/>
      <c r="D67" s="49"/>
      <c r="E67" s="113">
        <f>(E64-E66)</f>
        <v>0</v>
      </c>
      <c r="F67" s="10" t="s">
        <v>61</v>
      </c>
      <c r="G67" s="106"/>
    </row>
    <row r="68" spans="1:10" ht="12" customHeight="1" x14ac:dyDescent="0.2">
      <c r="A68" s="10">
        <v>51</v>
      </c>
      <c r="B68" s="10" t="s">
        <v>66</v>
      </c>
      <c r="C68" s="15"/>
      <c r="D68" s="49"/>
      <c r="E68" s="123" t="s">
        <v>11</v>
      </c>
      <c r="F68" s="10" t="s">
        <v>194</v>
      </c>
      <c r="G68" s="10"/>
      <c r="J68" s="9"/>
    </row>
    <row r="69" spans="1:10" ht="12" customHeight="1" x14ac:dyDescent="0.2">
      <c r="A69" s="10">
        <v>52</v>
      </c>
      <c r="B69" s="41" t="s">
        <v>67</v>
      </c>
      <c r="C69" s="23"/>
      <c r="D69" s="101"/>
      <c r="E69" s="128">
        <v>0</v>
      </c>
      <c r="F69" s="10" t="s">
        <v>61</v>
      </c>
      <c r="G69" s="10"/>
      <c r="J69" s="9"/>
    </row>
    <row r="70" spans="1:10" ht="12" customHeight="1" x14ac:dyDescent="0.2">
      <c r="A70" s="10"/>
      <c r="B70" s="52"/>
      <c r="C70" s="15"/>
      <c r="D70" s="49"/>
      <c r="E70" s="10"/>
      <c r="F70" s="10"/>
      <c r="G70" s="10"/>
    </row>
    <row r="71" spans="1:10" ht="12" customHeight="1" x14ac:dyDescent="0.2">
      <c r="A71" s="10"/>
      <c r="B71" s="2"/>
      <c r="C71" s="23"/>
      <c r="D71" s="41"/>
      <c r="E71" s="41"/>
      <c r="F71" s="41"/>
      <c r="G71" s="10"/>
    </row>
    <row r="72" spans="1:10" ht="12" customHeight="1" x14ac:dyDescent="0.2">
      <c r="A72" s="10"/>
      <c r="B72" s="10" t="s">
        <v>68</v>
      </c>
      <c r="C72" s="15" t="s">
        <v>69</v>
      </c>
      <c r="D72" s="10"/>
      <c r="E72" s="10" t="s">
        <v>70</v>
      </c>
      <c r="F72" s="10"/>
      <c r="G72" s="10"/>
    </row>
    <row r="73" spans="1:10" ht="12" customHeight="1" x14ac:dyDescent="0.2">
      <c r="A73" s="10"/>
      <c r="B73" s="10" t="s">
        <v>71</v>
      </c>
      <c r="C73" s="10"/>
      <c r="D73" s="10"/>
      <c r="E73" s="10"/>
      <c r="F73" s="10"/>
      <c r="G73" s="10"/>
    </row>
    <row r="74" spans="1:10" ht="12" customHeight="1" x14ac:dyDescent="0.2">
      <c r="B74" s="4"/>
    </row>
    <row r="75" spans="1:10" ht="12" customHeight="1" x14ac:dyDescent="0.2"/>
    <row r="76" spans="1:10" ht="12" customHeight="1" x14ac:dyDescent="0.2"/>
    <row r="77" spans="1:10" ht="12" customHeight="1" x14ac:dyDescent="0.2"/>
    <row r="78" spans="1:10" x14ac:dyDescent="0.2"/>
    <row r="79" spans="1:10" x14ac:dyDescent="0.2"/>
  </sheetData>
  <sheetProtection algorithmName="SHA-512" hashValue="gftRX3J47Rlhbiuz/R4RJIyz7yzDvcN2VGcSJ1Ywu9m+GRUcC4QfgDk+hGbxSPIAdUko8TwR4mrRTrNKUFOpZg==" saltValue="gp2ZM3J8Vy7oW2iyJMj5LQ==" spinCount="100000" sheet="1" objects="1" scenarios="1"/>
  <protectedRanges>
    <protectedRange sqref="D47:D50" name="Meeting the requirements 4"/>
    <protectedRange sqref="C46" name="Meeting the requirements 3"/>
    <protectedRange sqref="D41:D45" name="Meeting the requirements 2"/>
    <protectedRange sqref="D39" name="Meeting the requirements"/>
    <protectedRange sqref="E68:E69" name="Stream buffer requirement 2"/>
    <protectedRange sqref="E63:E66" name="Stream buffer requirement"/>
    <protectedRange sqref="D34:D35" name="Determining requirements 3"/>
    <protectedRange sqref="D30:F31" name="Determining requirements 2"/>
    <protectedRange sqref="D25:F26" name="Determining requirements"/>
    <protectedRange sqref="C11:F17" name="Establishing Site Information2"/>
    <protectedRange sqref="C5:E8" name="Establishing Site Information"/>
  </protectedRanges>
  <mergeCells count="4">
    <mergeCell ref="C11:D11"/>
    <mergeCell ref="C10:E10"/>
    <mergeCell ref="B1:F1"/>
    <mergeCell ref="B2:F2"/>
  </mergeCells>
  <phoneticPr fontId="0" type="noConversion"/>
  <conditionalFormatting sqref="C5:F5">
    <cfRule type="cellIs" dxfId="2" priority="1" operator="equal">
      <formula>"LMXT"</formula>
    </cfRule>
    <cfRule type="cellIs" dxfId="1" priority="2" operator="equal">
      <formula>"LCD"</formula>
    </cfRule>
    <cfRule type="cellIs" dxfId="0" priority="3" operator="equal">
      <formula>"LMUTC"</formula>
    </cfRule>
  </conditionalFormatting>
  <dataValidations count="1">
    <dataValidation type="list" allowBlank="1" showInputMessage="1" showErrorMessage="1" sqref="E68 E65 C14:C17" xr:uid="{7BF959FB-B6EC-43CE-93DC-9687F5DC8835}">
      <formula1>$I$2:$I$3</formula1>
    </dataValidation>
  </dataValidations>
  <pageMargins left="0.25" right="0.25" top="0.75" bottom="0.75" header="0.3" footer="0.3"/>
  <pageSetup paperSize="3" fitToWidth="0" orientation="portrait" r:id="rId1"/>
  <headerFooter differentFirst="1" alignWithMargins="0">
    <oddHeader xml:space="preserve">&amp;L
</oddHeader>
    <oddFooter xml:space="preserve">&amp;C&amp;"Arial,Italic"&amp;9Last Revised:  July 1, 2024
</oddFooter>
    <firstHeader>&amp;L                                             &amp;16Woodland Conservation Worksheet WCO2024</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F0F9-8FED-4D57-BA88-7DBB7446465D}">
  <sheetPr>
    <pageSetUpPr fitToPage="1"/>
  </sheetPr>
  <dimension ref="A1:AB123"/>
  <sheetViews>
    <sheetView zoomScaleNormal="100" workbookViewId="0">
      <selection activeCell="I91" sqref="I91"/>
    </sheetView>
  </sheetViews>
  <sheetFormatPr defaultRowHeight="12.75" x14ac:dyDescent="0.2"/>
  <cols>
    <col min="1" max="1" width="3.140625" customWidth="1"/>
    <col min="2" max="2" width="41.85546875" customWidth="1"/>
    <col min="3" max="3" width="10.7109375" customWidth="1"/>
    <col min="4" max="4" width="14.140625" customWidth="1"/>
    <col min="5" max="5" width="13" customWidth="1"/>
    <col min="6" max="6" width="12.28515625" customWidth="1"/>
    <col min="7" max="7" width="12.140625" customWidth="1"/>
    <col min="8" max="8" width="12.28515625" customWidth="1"/>
    <col min="9" max="9" width="11.5703125" customWidth="1"/>
    <col min="10" max="10" width="10.85546875" customWidth="1"/>
    <col min="11" max="11" width="11.5703125" customWidth="1"/>
    <col min="12" max="12" width="13.42578125" customWidth="1"/>
  </cols>
  <sheetData>
    <row r="1" spans="1:12" x14ac:dyDescent="0.2">
      <c r="A1" s="10"/>
      <c r="B1" s="10"/>
      <c r="C1" s="10"/>
      <c r="D1" s="10"/>
      <c r="E1" s="10"/>
      <c r="F1" s="10"/>
      <c r="G1" s="10"/>
      <c r="H1" s="10"/>
      <c r="I1" s="10"/>
      <c r="J1" s="10"/>
      <c r="K1" s="10"/>
      <c r="L1" s="10"/>
    </row>
    <row r="2" spans="1:12" ht="12" customHeight="1" x14ac:dyDescent="0.2">
      <c r="A2" s="10"/>
      <c r="B2" s="351" t="s">
        <v>306</v>
      </c>
      <c r="C2" s="351"/>
      <c r="D2" s="351"/>
      <c r="E2" s="351"/>
      <c r="F2" s="351"/>
      <c r="G2" s="351"/>
      <c r="H2" s="351"/>
      <c r="I2" s="351"/>
      <c r="J2" s="351"/>
      <c r="K2" s="10"/>
      <c r="L2" s="10"/>
    </row>
    <row r="3" spans="1:12" ht="12" customHeight="1" x14ac:dyDescent="0.2">
      <c r="A3" s="10"/>
      <c r="B3" s="351" t="s">
        <v>224</v>
      </c>
      <c r="C3" s="351"/>
      <c r="D3" s="351"/>
      <c r="E3" s="351"/>
      <c r="F3" s="351"/>
      <c r="G3" s="351"/>
      <c r="H3" s="351"/>
      <c r="I3" s="351"/>
      <c r="J3" s="351"/>
      <c r="K3" s="10"/>
      <c r="L3" s="10"/>
    </row>
    <row r="4" spans="1:12" ht="12" customHeight="1" x14ac:dyDescent="0.2">
      <c r="A4" s="10"/>
      <c r="B4" s="10"/>
      <c r="C4" s="10"/>
      <c r="D4" s="10"/>
      <c r="E4" s="10"/>
      <c r="F4" s="10"/>
      <c r="G4" s="10"/>
      <c r="H4" s="10"/>
      <c r="I4" s="10"/>
      <c r="J4" s="10"/>
      <c r="K4" s="10"/>
      <c r="L4" s="10"/>
    </row>
    <row r="5" spans="1:12" ht="12" customHeight="1" x14ac:dyDescent="0.2">
      <c r="A5" s="356" t="s">
        <v>305</v>
      </c>
      <c r="B5" s="357"/>
      <c r="C5" s="357"/>
      <c r="D5" s="357"/>
      <c r="E5" s="357"/>
      <c r="F5" s="357"/>
      <c r="G5" s="357"/>
      <c r="H5" s="357"/>
      <c r="I5" s="358"/>
      <c r="J5" s="10"/>
      <c r="K5" s="10"/>
      <c r="L5" s="10"/>
    </row>
    <row r="6" spans="1:12" ht="12" customHeight="1" x14ac:dyDescent="0.2">
      <c r="A6" s="10">
        <v>1</v>
      </c>
      <c r="B6" s="10" t="s">
        <v>304</v>
      </c>
      <c r="C6" s="10"/>
      <c r="D6" s="302"/>
      <c r="E6" s="302"/>
      <c r="F6" s="302"/>
      <c r="G6" s="302"/>
      <c r="H6" s="302"/>
      <c r="I6" s="299"/>
      <c r="J6" s="298" t="s">
        <v>281</v>
      </c>
      <c r="K6" s="10"/>
      <c r="L6" s="10"/>
    </row>
    <row r="7" spans="1:12" ht="12" customHeight="1" x14ac:dyDescent="0.2">
      <c r="A7" s="10">
        <v>2</v>
      </c>
      <c r="B7" s="10" t="s">
        <v>303</v>
      </c>
      <c r="C7" s="10"/>
      <c r="D7" s="225"/>
      <c r="E7" s="225"/>
      <c r="F7" s="225"/>
      <c r="G7" s="225"/>
      <c r="H7" s="225"/>
      <c r="I7" s="297"/>
      <c r="J7" s="296">
        <f>SUM(D7:I7)</f>
        <v>0</v>
      </c>
      <c r="K7" s="10"/>
      <c r="L7" s="10"/>
    </row>
    <row r="8" spans="1:12" ht="12" customHeight="1" x14ac:dyDescent="0.2">
      <c r="A8" s="10">
        <v>3</v>
      </c>
      <c r="B8" s="10" t="s">
        <v>302</v>
      </c>
      <c r="C8" s="10"/>
      <c r="D8" s="225"/>
      <c r="E8" s="225"/>
      <c r="F8" s="225"/>
      <c r="G8" s="225"/>
      <c r="H8" s="225"/>
      <c r="I8" s="27"/>
      <c r="J8" s="296">
        <f>SUM(D8:I8)</f>
        <v>0</v>
      </c>
      <c r="K8" s="10"/>
      <c r="L8" s="10"/>
    </row>
    <row r="9" spans="1:12" ht="12" customHeight="1" x14ac:dyDescent="0.2">
      <c r="A9" s="10">
        <v>4</v>
      </c>
      <c r="B9" s="10" t="s">
        <v>301</v>
      </c>
      <c r="C9" s="10"/>
      <c r="D9" s="225"/>
      <c r="E9" s="225"/>
      <c r="F9" s="225"/>
      <c r="G9" s="225"/>
      <c r="H9" s="225"/>
      <c r="I9" s="27"/>
      <c r="J9" s="296">
        <f>SUM(D9:I9)</f>
        <v>0</v>
      </c>
      <c r="K9" s="10"/>
      <c r="L9" s="10"/>
    </row>
    <row r="10" spans="1:12" ht="12" customHeight="1" x14ac:dyDescent="0.2">
      <c r="A10" s="10">
        <v>5</v>
      </c>
      <c r="B10" s="10" t="s">
        <v>300</v>
      </c>
      <c r="C10" s="10"/>
      <c r="D10" s="296">
        <f>D7-D8-D9</f>
        <v>0</v>
      </c>
      <c r="E10" s="296">
        <f>E7-E8-E9</f>
        <v>0</v>
      </c>
      <c r="F10" s="296">
        <f>F7-F8-F9</f>
        <v>0</v>
      </c>
      <c r="G10" s="296">
        <f>G7-G8-G9</f>
        <v>0</v>
      </c>
      <c r="H10" s="296">
        <f>H7-H8-H9</f>
        <v>0</v>
      </c>
      <c r="I10" s="295"/>
      <c r="J10" s="246">
        <f>SUM(D10:H10)</f>
        <v>0</v>
      </c>
      <c r="K10" s="10"/>
      <c r="L10" s="10"/>
    </row>
    <row r="11" spans="1:12" ht="12" customHeight="1" x14ac:dyDescent="0.2">
      <c r="A11" s="10"/>
      <c r="B11" s="10"/>
      <c r="C11" s="10"/>
      <c r="D11" s="15"/>
      <c r="E11" s="15"/>
      <c r="F11" s="15"/>
      <c r="G11" s="10"/>
      <c r="H11" s="10"/>
      <c r="I11" s="10"/>
      <c r="J11" s="10"/>
      <c r="K11" s="10"/>
      <c r="L11" s="10"/>
    </row>
    <row r="12" spans="1:12" ht="12" customHeight="1" x14ac:dyDescent="0.2">
      <c r="A12" s="10">
        <v>6</v>
      </c>
      <c r="B12" s="10" t="s">
        <v>299</v>
      </c>
      <c r="C12" s="286"/>
      <c r="D12" s="294"/>
      <c r="E12" s="293" t="s">
        <v>7</v>
      </c>
      <c r="F12" s="292"/>
      <c r="G12" s="10"/>
      <c r="H12" s="10"/>
      <c r="I12" s="10"/>
      <c r="J12" s="10"/>
      <c r="K12" s="10"/>
      <c r="L12" s="10"/>
    </row>
    <row r="13" spans="1:12" ht="12" customHeight="1" x14ac:dyDescent="0.2">
      <c r="A13" s="10">
        <v>7</v>
      </c>
      <c r="B13" s="10" t="s">
        <v>8</v>
      </c>
      <c r="C13" s="10"/>
      <c r="D13" s="352"/>
      <c r="E13" s="353"/>
      <c r="F13" s="354"/>
      <c r="G13" s="354"/>
      <c r="H13" s="354"/>
      <c r="I13" s="355"/>
      <c r="J13" s="10"/>
      <c r="K13" s="10"/>
      <c r="L13" s="10"/>
    </row>
    <row r="14" spans="1:12" ht="12" customHeight="1" x14ac:dyDescent="0.2">
      <c r="A14" s="10">
        <v>8</v>
      </c>
      <c r="B14" s="10" t="s">
        <v>9</v>
      </c>
      <c r="C14" s="10"/>
      <c r="D14" s="352"/>
      <c r="E14" s="354"/>
      <c r="F14" s="354"/>
      <c r="G14" s="354"/>
      <c r="H14" s="354"/>
      <c r="I14" s="355"/>
      <c r="J14" s="10"/>
      <c r="K14" s="10"/>
      <c r="L14" s="10"/>
    </row>
    <row r="15" spans="1:12" ht="12" customHeight="1" x14ac:dyDescent="0.2">
      <c r="A15" s="10">
        <v>9</v>
      </c>
      <c r="B15" s="10" t="s">
        <v>298</v>
      </c>
      <c r="C15" s="10"/>
      <c r="D15" s="291"/>
      <c r="E15" s="303" t="s">
        <v>7</v>
      </c>
      <c r="F15" s="290"/>
      <c r="G15" s="289"/>
      <c r="H15" s="289"/>
      <c r="I15" s="289"/>
      <c r="J15" s="10"/>
      <c r="K15" s="10"/>
      <c r="L15" s="10"/>
    </row>
    <row r="16" spans="1:12" ht="12" customHeight="1" x14ac:dyDescent="0.2">
      <c r="A16" s="10">
        <v>10</v>
      </c>
      <c r="B16" s="10" t="s">
        <v>222</v>
      </c>
      <c r="C16" s="10"/>
      <c r="D16" s="287" t="s">
        <v>13</v>
      </c>
      <c r="E16" s="10"/>
      <c r="F16" s="10"/>
      <c r="G16" s="10"/>
      <c r="H16" s="10"/>
      <c r="I16" s="10"/>
      <c r="J16" s="10"/>
      <c r="K16" s="10"/>
      <c r="L16" s="10"/>
    </row>
    <row r="17" spans="1:14" ht="12" customHeight="1" x14ac:dyDescent="0.2">
      <c r="A17" s="10">
        <v>11</v>
      </c>
      <c r="B17" s="288" t="s">
        <v>297</v>
      </c>
      <c r="C17" s="10"/>
      <c r="D17" s="287" t="s">
        <v>11</v>
      </c>
      <c r="E17" s="286"/>
      <c r="F17" s="284"/>
      <c r="G17" s="10"/>
      <c r="H17" s="286"/>
      <c r="I17" s="284"/>
      <c r="J17" s="10"/>
      <c r="K17" s="10"/>
      <c r="L17" s="10"/>
    </row>
    <row r="18" spans="1:14" ht="12" customHeight="1" x14ac:dyDescent="0.2">
      <c r="A18" s="10">
        <v>12</v>
      </c>
      <c r="B18" s="10" t="s">
        <v>14</v>
      </c>
      <c r="C18" s="10"/>
      <c r="D18" s="287" t="s">
        <v>11</v>
      </c>
      <c r="E18" s="286"/>
      <c r="F18" s="285"/>
      <c r="G18" s="10"/>
      <c r="H18" s="10"/>
      <c r="I18" s="284"/>
      <c r="J18" s="10"/>
      <c r="K18" s="10"/>
      <c r="L18" s="10"/>
    </row>
    <row r="19" spans="1:14" ht="12" customHeight="1" x14ac:dyDescent="0.2">
      <c r="A19" s="10">
        <v>13</v>
      </c>
      <c r="B19" s="10" t="s">
        <v>296</v>
      </c>
      <c r="C19" s="10"/>
      <c r="D19" s="286"/>
      <c r="E19" s="285"/>
      <c r="F19" s="10"/>
      <c r="G19" s="10"/>
      <c r="H19" s="284"/>
      <c r="I19" s="10"/>
      <c r="J19" s="10"/>
      <c r="K19" s="10"/>
    </row>
    <row r="20" spans="1:14" ht="12" customHeight="1" x14ac:dyDescent="0.2">
      <c r="A20" s="10"/>
      <c r="B20" s="10" t="s">
        <v>295</v>
      </c>
      <c r="C20" s="10"/>
      <c r="D20" s="51" t="str">
        <f>IF(D26+E26=0,"N",IF(AND(J10&gt;3.999,(J51+J46)/D26&gt;0.5),"Y","N"))</f>
        <v>N</v>
      </c>
      <c r="E20" s="286"/>
      <c r="F20" s="285"/>
      <c r="G20" s="10"/>
      <c r="H20" s="10"/>
      <c r="I20" s="284"/>
      <c r="J20" s="10"/>
      <c r="K20" s="10"/>
      <c r="L20" s="10"/>
    </row>
    <row r="21" spans="1:14" ht="12" customHeight="1" x14ac:dyDescent="0.2">
      <c r="A21" s="10"/>
      <c r="B21" s="10"/>
      <c r="C21" s="10"/>
      <c r="D21" s="10"/>
      <c r="E21" s="10"/>
      <c r="F21" s="10"/>
      <c r="G21" s="10"/>
      <c r="H21" s="10"/>
      <c r="I21" s="10"/>
      <c r="J21" s="10"/>
      <c r="K21" s="10"/>
      <c r="L21" s="10"/>
    </row>
    <row r="22" spans="1:14" ht="12" customHeight="1" thickBot="1" x14ac:dyDescent="0.25">
      <c r="A22" s="359" t="s">
        <v>294</v>
      </c>
      <c r="B22" s="359"/>
      <c r="C22" s="359"/>
      <c r="D22" s="359"/>
      <c r="E22" s="359"/>
      <c r="F22" s="359"/>
      <c r="G22" s="359"/>
      <c r="H22" s="359"/>
      <c r="I22" s="359"/>
      <c r="J22" s="10"/>
      <c r="K22" s="10"/>
      <c r="L22" s="10"/>
      <c r="N22" t="s">
        <v>51</v>
      </c>
    </row>
    <row r="23" spans="1:14" ht="12" customHeight="1" x14ac:dyDescent="0.2">
      <c r="A23" s="209"/>
      <c r="B23" s="283"/>
      <c r="C23" s="282"/>
      <c r="D23" s="281" t="s">
        <v>293</v>
      </c>
      <c r="E23" s="280" t="s">
        <v>23</v>
      </c>
      <c r="F23" s="235"/>
      <c r="G23" s="235"/>
      <c r="H23" s="235"/>
      <c r="I23" s="235"/>
      <c r="J23" s="235"/>
      <c r="K23" s="10"/>
      <c r="L23" s="10"/>
    </row>
    <row r="24" spans="1:14" ht="12" customHeight="1" x14ac:dyDescent="0.2">
      <c r="A24" s="10">
        <v>14</v>
      </c>
      <c r="B24" s="11" t="s">
        <v>292</v>
      </c>
      <c r="C24" s="50"/>
      <c r="D24" s="225"/>
      <c r="E24" s="279"/>
      <c r="F24" s="10"/>
      <c r="G24" s="10"/>
      <c r="H24" s="10"/>
      <c r="I24" s="10"/>
      <c r="J24" s="10"/>
      <c r="K24" s="10"/>
      <c r="L24" s="10"/>
    </row>
    <row r="25" spans="1:14" ht="12" customHeight="1" x14ac:dyDescent="0.2">
      <c r="A25" s="10">
        <v>15</v>
      </c>
      <c r="B25" s="12" t="s">
        <v>291</v>
      </c>
      <c r="C25" s="10"/>
      <c r="D25" s="225"/>
      <c r="E25" s="279"/>
      <c r="F25" s="10"/>
      <c r="G25" s="10"/>
      <c r="H25" s="10"/>
      <c r="I25" s="10"/>
      <c r="J25" s="10"/>
      <c r="K25" s="10"/>
      <c r="L25" s="10"/>
    </row>
    <row r="26" spans="1:14" ht="12" customHeight="1" thickBot="1" x14ac:dyDescent="0.25">
      <c r="A26" s="10">
        <v>16</v>
      </c>
      <c r="B26" s="12" t="s">
        <v>290</v>
      </c>
      <c r="C26" s="10"/>
      <c r="D26" s="304">
        <f>SUM(D24:D25)</f>
        <v>0</v>
      </c>
      <c r="E26" s="305">
        <f>SUM(E24:E25)</f>
        <v>0</v>
      </c>
      <c r="F26" s="10"/>
      <c r="G26" s="10"/>
      <c r="H26" s="10"/>
      <c r="I26" s="10"/>
      <c r="J26" s="10"/>
      <c r="K26" s="10"/>
      <c r="L26" s="10"/>
    </row>
    <row r="27" spans="1:14" ht="12" customHeight="1" x14ac:dyDescent="0.2">
      <c r="A27" s="10">
        <v>17</v>
      </c>
      <c r="B27" s="12" t="s">
        <v>289</v>
      </c>
      <c r="C27" s="278">
        <f>IF(OR(D18="Y",J10=0),0,(((D10)*(B!$D$3)+(E10)*(B!$E$3)+(F10)*(B!$F$3)+(G10)*(B!$G$3)+(H10)*(B!$H$3))/J10/100))</f>
        <v>0</v>
      </c>
      <c r="D27" s="277">
        <f>J10*C27</f>
        <v>0</v>
      </c>
      <c r="E27" s="10"/>
      <c r="F27" s="10"/>
      <c r="G27" s="10"/>
      <c r="H27" s="10"/>
      <c r="I27" s="10"/>
      <c r="J27" s="10"/>
      <c r="K27" s="10"/>
      <c r="L27" s="10"/>
    </row>
    <row r="28" spans="1:14" ht="12" customHeight="1" thickBot="1" x14ac:dyDescent="0.25">
      <c r="A28" s="10">
        <v>18</v>
      </c>
      <c r="B28" s="196" t="s">
        <v>209</v>
      </c>
      <c r="C28" s="254"/>
      <c r="D28" s="276">
        <f>MIN(D26:D27)</f>
        <v>0</v>
      </c>
      <c r="E28" s="10"/>
      <c r="F28" s="10"/>
      <c r="G28" s="10"/>
      <c r="H28" s="10"/>
      <c r="I28" s="10"/>
      <c r="J28" s="10"/>
      <c r="K28" s="10"/>
      <c r="L28" s="10"/>
    </row>
    <row r="29" spans="1:14" ht="12" customHeight="1" thickBot="1" x14ac:dyDescent="0.25">
      <c r="A29" s="10"/>
      <c r="B29" s="254"/>
      <c r="C29" s="254"/>
      <c r="D29" s="275"/>
      <c r="E29" s="254"/>
      <c r="F29" s="254"/>
      <c r="G29" s="254"/>
      <c r="H29" s="254"/>
      <c r="I29" s="254"/>
      <c r="J29" s="10"/>
      <c r="K29" s="10"/>
      <c r="L29" s="10"/>
    </row>
    <row r="30" spans="1:14" ht="12" customHeight="1" x14ac:dyDescent="0.2">
      <c r="A30" s="10">
        <v>19</v>
      </c>
      <c r="B30" s="12" t="s">
        <v>288</v>
      </c>
      <c r="C30" s="38"/>
      <c r="D30" s="274"/>
      <c r="E30" s="274"/>
      <c r="F30" s="274"/>
      <c r="G30" s="274"/>
      <c r="H30" s="274"/>
      <c r="I30" s="274"/>
      <c r="J30" s="273"/>
      <c r="K30" s="10"/>
      <c r="L30" s="10"/>
    </row>
    <row r="31" spans="1:14" ht="12" customHeight="1" x14ac:dyDescent="0.2">
      <c r="A31" s="10">
        <v>20</v>
      </c>
      <c r="B31" s="12" t="s">
        <v>287</v>
      </c>
      <c r="C31" s="10"/>
      <c r="D31" s="274"/>
      <c r="E31" s="274"/>
      <c r="F31" s="274"/>
      <c r="G31" s="274"/>
      <c r="H31" s="274"/>
      <c r="I31" s="274"/>
      <c r="J31" s="273"/>
      <c r="K31" s="10"/>
      <c r="L31" s="10"/>
    </row>
    <row r="32" spans="1:14" ht="12" customHeight="1" x14ac:dyDescent="0.2">
      <c r="A32" s="10">
        <v>21</v>
      </c>
      <c r="B32" s="12" t="s">
        <v>286</v>
      </c>
      <c r="C32" s="10"/>
      <c r="D32" s="272"/>
      <c r="E32" s="272"/>
      <c r="F32" s="272"/>
      <c r="G32" s="272"/>
      <c r="H32" s="272"/>
      <c r="I32" s="272"/>
      <c r="J32" s="250"/>
      <c r="K32" s="10"/>
      <c r="L32" s="10"/>
    </row>
    <row r="33" spans="1:12" ht="12" customHeight="1" x14ac:dyDescent="0.2">
      <c r="A33" s="10">
        <v>22</v>
      </c>
      <c r="B33" s="12" t="s">
        <v>285</v>
      </c>
      <c r="C33" s="10"/>
      <c r="D33" s="274"/>
      <c r="E33" s="274"/>
      <c r="F33" s="274"/>
      <c r="G33" s="274"/>
      <c r="H33" s="274"/>
      <c r="I33" s="274"/>
      <c r="J33" s="250"/>
      <c r="K33" s="10"/>
      <c r="L33" s="10"/>
    </row>
    <row r="34" spans="1:12" ht="12" customHeight="1" x14ac:dyDescent="0.2">
      <c r="A34" s="10">
        <v>23</v>
      </c>
      <c r="B34" s="12" t="s">
        <v>284</v>
      </c>
      <c r="C34" s="10"/>
      <c r="D34" s="271"/>
      <c r="E34" s="271"/>
      <c r="F34" s="271"/>
      <c r="G34" s="271"/>
      <c r="H34" s="271"/>
      <c r="I34" s="271"/>
      <c r="J34" s="250"/>
      <c r="K34" s="10"/>
      <c r="L34" s="10"/>
    </row>
    <row r="35" spans="1:12" ht="12" customHeight="1" x14ac:dyDescent="0.2">
      <c r="A35" s="10">
        <v>24</v>
      </c>
      <c r="B35" s="12" t="s">
        <v>283</v>
      </c>
      <c r="C35" s="10"/>
      <c r="D35" s="306"/>
      <c r="E35" s="306"/>
      <c r="F35" s="306"/>
      <c r="G35" s="306"/>
      <c r="H35" s="306"/>
      <c r="I35" s="306"/>
      <c r="J35" s="270"/>
      <c r="K35" s="10"/>
      <c r="L35" s="10"/>
    </row>
    <row r="36" spans="1:12" ht="12" customHeight="1" thickBot="1" x14ac:dyDescent="0.25">
      <c r="A36" s="38">
        <v>25</v>
      </c>
      <c r="B36" s="196" t="s">
        <v>282</v>
      </c>
      <c r="C36" s="254"/>
      <c r="D36" s="269"/>
      <c r="E36" s="268"/>
      <c r="F36" s="269"/>
      <c r="G36" s="269"/>
      <c r="H36" s="269"/>
      <c r="I36" s="268"/>
      <c r="J36" s="250"/>
      <c r="K36" s="10"/>
      <c r="L36" s="10"/>
    </row>
    <row r="37" spans="1:12" ht="12" customHeight="1" thickBot="1" x14ac:dyDescent="0.25">
      <c r="A37" s="10"/>
      <c r="B37" s="10"/>
      <c r="C37" s="10"/>
      <c r="D37" s="267"/>
      <c r="E37" s="267"/>
      <c r="F37" s="267"/>
      <c r="G37" s="267"/>
      <c r="H37" s="267"/>
      <c r="I37" s="267"/>
      <c r="J37" s="10"/>
      <c r="K37" s="10"/>
      <c r="L37" s="10"/>
    </row>
    <row r="38" spans="1:12" ht="12" customHeight="1" thickBot="1" x14ac:dyDescent="0.25">
      <c r="A38" s="10"/>
      <c r="B38" s="254"/>
      <c r="C38" s="254"/>
      <c r="D38" s="266"/>
      <c r="E38" s="266"/>
      <c r="F38" s="266"/>
      <c r="G38" s="266"/>
      <c r="H38" s="266"/>
      <c r="I38" s="266"/>
      <c r="J38" s="265" t="s">
        <v>281</v>
      </c>
      <c r="K38" s="10"/>
      <c r="L38" s="10"/>
    </row>
    <row r="39" spans="1:12" ht="12" customHeight="1" x14ac:dyDescent="0.2">
      <c r="A39" s="10">
        <v>26</v>
      </c>
      <c r="B39" s="12" t="s">
        <v>280</v>
      </c>
      <c r="C39" s="38"/>
      <c r="D39" s="233"/>
      <c r="E39" s="233"/>
      <c r="F39" s="233"/>
      <c r="G39" s="233"/>
      <c r="H39" s="233"/>
      <c r="I39" s="264"/>
      <c r="J39" s="247">
        <f>SUM(D39:I39)</f>
        <v>0</v>
      </c>
      <c r="K39" s="10"/>
      <c r="L39" s="10"/>
    </row>
    <row r="40" spans="1:12" ht="12" customHeight="1" x14ac:dyDescent="0.2">
      <c r="A40" s="10">
        <v>27</v>
      </c>
      <c r="B40" s="12" t="s">
        <v>279</v>
      </c>
      <c r="C40" s="10"/>
      <c r="D40" s="225"/>
      <c r="E40" s="225"/>
      <c r="F40" s="225"/>
      <c r="G40" s="225"/>
      <c r="H40" s="225"/>
      <c r="I40" s="249"/>
      <c r="J40" s="244">
        <f>SUM(D40:I40)</f>
        <v>0</v>
      </c>
      <c r="K40" s="10"/>
      <c r="L40" s="10"/>
    </row>
    <row r="41" spans="1:12" ht="12" customHeight="1" x14ac:dyDescent="0.2">
      <c r="A41" s="10">
        <v>28</v>
      </c>
      <c r="B41" s="12" t="s">
        <v>278</v>
      </c>
      <c r="C41" s="10"/>
      <c r="D41" s="304">
        <f>(D39)-(D40)</f>
        <v>0</v>
      </c>
      <c r="E41" s="304" t="str">
        <f>IF((E30)="","",(E39)-(E40))</f>
        <v/>
      </c>
      <c r="F41" s="304" t="str">
        <f>IF((F30)="","",(F39)-(F40))</f>
        <v/>
      </c>
      <c r="G41" s="304" t="str">
        <f>IF((G30)="","",(G39)-(G40))</f>
        <v/>
      </c>
      <c r="H41" s="304" t="str">
        <f>IF((H30)="","",(H39)-(H40))</f>
        <v/>
      </c>
      <c r="I41" s="307" t="str">
        <f>IF((I30)="","",(I39)-(I40))</f>
        <v/>
      </c>
      <c r="J41" s="244">
        <f>SUM(D41:I41)</f>
        <v>0</v>
      </c>
      <c r="K41" s="10"/>
      <c r="L41" s="10"/>
    </row>
    <row r="42" spans="1:12" ht="12" customHeight="1" x14ac:dyDescent="0.2">
      <c r="A42" s="10">
        <v>29</v>
      </c>
      <c r="B42" s="12" t="s">
        <v>277</v>
      </c>
      <c r="C42" s="10"/>
      <c r="D42" s="225"/>
      <c r="E42" s="225"/>
      <c r="F42" s="225"/>
      <c r="G42" s="225"/>
      <c r="H42" s="225"/>
      <c r="I42" s="249"/>
      <c r="J42" s="244">
        <f>SUM(D42:I42)</f>
        <v>0</v>
      </c>
      <c r="K42" s="10"/>
      <c r="L42" s="10"/>
    </row>
    <row r="43" spans="1:12" ht="12" customHeight="1" thickBot="1" x14ac:dyDescent="0.25">
      <c r="A43" s="10">
        <v>30</v>
      </c>
      <c r="B43" s="196" t="s">
        <v>276</v>
      </c>
      <c r="C43" s="254"/>
      <c r="D43" s="224"/>
      <c r="E43" s="224"/>
      <c r="F43" s="224"/>
      <c r="G43" s="224"/>
      <c r="H43" s="224"/>
      <c r="I43" s="263"/>
      <c r="J43" s="241">
        <f>SUM(D43:I43)</f>
        <v>0</v>
      </c>
      <c r="K43" s="10"/>
      <c r="L43" s="10"/>
    </row>
    <row r="44" spans="1:12" ht="12" customHeight="1" x14ac:dyDescent="0.2">
      <c r="A44" s="10"/>
      <c r="B44" s="10"/>
      <c r="C44" s="10"/>
      <c r="D44" s="262"/>
      <c r="E44" s="262"/>
      <c r="F44" s="262"/>
      <c r="G44" s="262"/>
      <c r="H44" s="262"/>
      <c r="I44" s="262"/>
      <c r="J44" s="261"/>
      <c r="K44" s="10"/>
      <c r="L44" s="10"/>
    </row>
    <row r="45" spans="1:12" ht="12" customHeight="1" thickBot="1" x14ac:dyDescent="0.25">
      <c r="A45" s="164" t="s">
        <v>275</v>
      </c>
      <c r="B45" s="254"/>
      <c r="C45" s="254"/>
      <c r="D45" s="260"/>
      <c r="E45" s="260"/>
      <c r="F45" s="260"/>
      <c r="G45" s="260"/>
      <c r="H45" s="260"/>
      <c r="I45" s="260"/>
      <c r="J45" s="254"/>
      <c r="K45" s="10"/>
      <c r="L45" s="10"/>
    </row>
    <row r="46" spans="1:12" ht="12" customHeight="1" x14ac:dyDescent="0.2">
      <c r="A46" s="10">
        <v>31</v>
      </c>
      <c r="B46" s="12" t="s">
        <v>308</v>
      </c>
      <c r="C46" s="10"/>
      <c r="D46" s="225"/>
      <c r="E46" s="225"/>
      <c r="F46" s="225"/>
      <c r="G46" s="225"/>
      <c r="H46" s="225"/>
      <c r="I46" s="225"/>
      <c r="J46" s="259">
        <f>SUM(D46:I46)</f>
        <v>0</v>
      </c>
      <c r="K46" s="10"/>
      <c r="L46" s="10"/>
    </row>
    <row r="47" spans="1:12" ht="12" customHeight="1" x14ac:dyDescent="0.2">
      <c r="A47" s="10">
        <v>32</v>
      </c>
      <c r="B47" s="12" t="s">
        <v>309</v>
      </c>
      <c r="C47" s="10"/>
      <c r="D47" s="225"/>
      <c r="E47" s="225"/>
      <c r="F47" s="225"/>
      <c r="G47" s="225"/>
      <c r="H47" s="225"/>
      <c r="I47" s="225"/>
      <c r="J47" s="244">
        <f>SUM(D47:I47)</f>
        <v>0</v>
      </c>
      <c r="K47" s="10"/>
      <c r="L47" s="10"/>
    </row>
    <row r="48" spans="1:12" ht="12" customHeight="1" x14ac:dyDescent="0.2">
      <c r="A48" s="10">
        <v>33</v>
      </c>
      <c r="B48" s="12" t="s">
        <v>274</v>
      </c>
      <c r="C48" s="10"/>
      <c r="D48" s="258"/>
      <c r="E48" s="258"/>
      <c r="F48" s="258"/>
      <c r="G48" s="258"/>
      <c r="H48" s="258"/>
      <c r="I48" s="258"/>
      <c r="J48" s="257">
        <f>SUM(D48:I48)</f>
        <v>0</v>
      </c>
      <c r="K48" s="10"/>
      <c r="L48" s="10"/>
    </row>
    <row r="49" spans="1:28" ht="12" customHeight="1" x14ac:dyDescent="0.2">
      <c r="A49" s="10"/>
      <c r="B49" s="53"/>
      <c r="C49" s="53"/>
      <c r="D49" s="256"/>
      <c r="E49" s="256"/>
      <c r="F49" s="256"/>
      <c r="G49" s="256"/>
      <c r="H49" s="256"/>
      <c r="I49" s="256"/>
      <c r="J49" s="167"/>
      <c r="K49" s="12"/>
      <c r="L49" s="10"/>
    </row>
    <row r="50" spans="1:28" ht="12" customHeight="1" x14ac:dyDescent="0.2">
      <c r="A50" s="164" t="s">
        <v>273</v>
      </c>
      <c r="B50" s="41"/>
      <c r="C50" s="41"/>
      <c r="D50" s="255"/>
      <c r="E50" s="255"/>
      <c r="F50" s="255"/>
      <c r="G50" s="255"/>
      <c r="H50" s="255"/>
      <c r="I50" s="255"/>
      <c r="J50" s="37"/>
      <c r="K50" s="12"/>
      <c r="L50" s="10"/>
    </row>
    <row r="51" spans="1:28" ht="12" customHeight="1" x14ac:dyDescent="0.2">
      <c r="A51" s="38">
        <v>34</v>
      </c>
      <c r="B51" s="12" t="s">
        <v>272</v>
      </c>
      <c r="C51" s="10"/>
      <c r="D51" s="233"/>
      <c r="E51" s="233"/>
      <c r="F51" s="233"/>
      <c r="G51" s="233"/>
      <c r="H51" s="233"/>
      <c r="I51" s="233"/>
      <c r="J51" s="247">
        <f>SUM(D51:I51)</f>
        <v>0</v>
      </c>
      <c r="K51" s="10"/>
      <c r="L51" s="10"/>
    </row>
    <row r="52" spans="1:28" ht="12" customHeight="1" x14ac:dyDescent="0.2">
      <c r="A52" s="10">
        <v>35</v>
      </c>
      <c r="B52" s="12" t="s">
        <v>271</v>
      </c>
      <c r="C52" s="10"/>
      <c r="D52" s="225"/>
      <c r="E52" s="225"/>
      <c r="F52" s="225"/>
      <c r="G52" s="225"/>
      <c r="H52" s="225"/>
      <c r="I52" s="225"/>
      <c r="J52" s="244">
        <f>SUM(D52:I52)</f>
        <v>0</v>
      </c>
      <c r="K52" s="10"/>
      <c r="L52" s="10"/>
    </row>
    <row r="53" spans="1:28" ht="12" customHeight="1" thickBot="1" x14ac:dyDescent="0.25">
      <c r="A53" s="10">
        <v>36</v>
      </c>
      <c r="B53" s="196" t="s">
        <v>270</v>
      </c>
      <c r="C53" s="254"/>
      <c r="D53" s="224"/>
      <c r="E53" s="224"/>
      <c r="F53" s="224"/>
      <c r="G53" s="224"/>
      <c r="H53" s="224"/>
      <c r="I53" s="224"/>
      <c r="J53" s="241">
        <f>SUM(D53:I53)</f>
        <v>0</v>
      </c>
      <c r="K53" s="10"/>
      <c r="L53" s="10"/>
    </row>
    <row r="54" spans="1:28" ht="12" customHeight="1" thickBot="1" x14ac:dyDescent="0.25">
      <c r="A54" s="10"/>
      <c r="B54" s="185"/>
      <c r="C54" s="185"/>
      <c r="D54" s="150"/>
      <c r="E54" s="185"/>
      <c r="F54" s="185"/>
      <c r="G54" s="253"/>
      <c r="H54" s="185"/>
      <c r="I54" s="185"/>
      <c r="J54" s="252"/>
      <c r="K54" s="10"/>
      <c r="L54" s="10"/>
    </row>
    <row r="55" spans="1:28" ht="12" customHeight="1" x14ac:dyDescent="0.2">
      <c r="A55" s="10">
        <v>37</v>
      </c>
      <c r="B55" s="12" t="s">
        <v>269</v>
      </c>
      <c r="C55" s="10"/>
      <c r="D55" s="308" t="str">
        <f>IF((D30)="","",SUM(D46+D51))</f>
        <v/>
      </c>
      <c r="E55" s="308" t="str">
        <f>IF((E30)="","",SUM(D55+E46+E51))</f>
        <v/>
      </c>
      <c r="F55" s="308" t="str">
        <f>IF((F30)="","",SUM(E55+F51+F46))</f>
        <v/>
      </c>
      <c r="G55" s="308" t="str">
        <f>IF((G30)="","",SUM(F55+G51+G46))</f>
        <v/>
      </c>
      <c r="H55" s="308" t="str">
        <f>IF((H30)="","",SUM(G55+H51+H46))</f>
        <v/>
      </c>
      <c r="I55" s="309" t="str">
        <f>IF((I30)="","",SUM(H55+I51+I46))</f>
        <v/>
      </c>
      <c r="J55" s="346"/>
      <c r="K55" s="10"/>
      <c r="L55" s="10"/>
    </row>
    <row r="56" spans="1:28" ht="12" customHeight="1" x14ac:dyDescent="0.2">
      <c r="A56" s="10">
        <v>38</v>
      </c>
      <c r="B56" s="12" t="s">
        <v>268</v>
      </c>
      <c r="C56" s="10"/>
      <c r="D56" s="304">
        <f>SUM(D47+D52)</f>
        <v>0</v>
      </c>
      <c r="E56" s="304" t="str">
        <f>IF((E30)="","",SUM(D56+E52+E47))</f>
        <v/>
      </c>
      <c r="F56" s="304" t="str">
        <f>IF((F30)="","",SUM(E56+F52+F47))</f>
        <v/>
      </c>
      <c r="G56" s="304" t="str">
        <f>IF((G30)="","",SUM(F56+G52+G47))</f>
        <v/>
      </c>
      <c r="H56" s="304" t="str">
        <f>IF((H30)="","",SUM(G56+H52+H47))</f>
        <v/>
      </c>
      <c r="I56" s="307" t="str">
        <f>IF((I30)="","",SUM(H56+I52+I47))</f>
        <v/>
      </c>
      <c r="J56" s="346"/>
      <c r="K56" s="10"/>
      <c r="L56" s="10"/>
    </row>
    <row r="57" spans="1:28" ht="12" customHeight="1" x14ac:dyDescent="0.2">
      <c r="A57" s="10">
        <v>39</v>
      </c>
      <c r="B57" s="12" t="s">
        <v>267</v>
      </c>
      <c r="C57" s="10"/>
      <c r="D57" s="304">
        <f>SUM(D48+D53)</f>
        <v>0</v>
      </c>
      <c r="E57" s="304" t="str">
        <f>IF((E30)="","",SUM(D57+E53+E48))</f>
        <v/>
      </c>
      <c r="F57" s="304" t="str">
        <f>IF((F30)="","",SUM(E57+F53+F48))</f>
        <v/>
      </c>
      <c r="G57" s="304" t="str">
        <f>IF((G30)="","",SUM(F57+G53+G48))</f>
        <v/>
      </c>
      <c r="H57" s="304" t="str">
        <f>IF((H30)="","",SUM(G57+H53+H48))</f>
        <v/>
      </c>
      <c r="I57" s="307" t="str">
        <f>IF((I30)="","",SUM(H57+I53+I48))</f>
        <v/>
      </c>
      <c r="J57" s="250"/>
      <c r="K57" s="10"/>
      <c r="L57" s="10"/>
    </row>
    <row r="58" spans="1:28" ht="12" customHeight="1" x14ac:dyDescent="0.2">
      <c r="A58" s="10">
        <v>40</v>
      </c>
      <c r="B58" s="12" t="s">
        <v>266</v>
      </c>
      <c r="C58" s="10"/>
      <c r="D58" s="310">
        <f>SUM(D55:D57)</f>
        <v>0</v>
      </c>
      <c r="E58" s="310" t="str">
        <f>IF((E30)="","",SUM(E55:E57))</f>
        <v/>
      </c>
      <c r="F58" s="310" t="str">
        <f>IF((F30)="","",SUM(F55:F57))</f>
        <v/>
      </c>
      <c r="G58" s="310" t="str">
        <f>IF((G30)="","",SUM(G55:G57))</f>
        <v/>
      </c>
      <c r="H58" s="310" t="str">
        <f>IF((H30)="","",SUM(H55:H57))</f>
        <v/>
      </c>
      <c r="I58" s="311" t="str">
        <f>IF((I30)="","",SUM(I55:I57))</f>
        <v/>
      </c>
      <c r="J58" s="250"/>
      <c r="K58" s="10"/>
      <c r="L58" s="10"/>
    </row>
    <row r="59" spans="1:28" ht="12" customHeight="1" x14ac:dyDescent="0.2">
      <c r="A59" s="10">
        <v>41</v>
      </c>
      <c r="B59" s="12" t="s">
        <v>265</v>
      </c>
      <c r="C59" s="251">
        <f>IF(OR(D18="Y",J10=0),0,((D10)*(B!I3)+(E10)*(B!J3)+(F10)*(B!K3)+(G10)*(B!L3)+(H10)*(B!M3))/SUM(J10)/100)</f>
        <v>0</v>
      </c>
      <c r="D59" s="310">
        <f>IF((D$26)&lt;$J$10*$C59,(($J$10*$C$59-$D$26)*(D41/$J$10)),0)</f>
        <v>0</v>
      </c>
      <c r="E59" s="310" t="str">
        <f>IF(E30="","",IF(($D$59)&gt;0,(($J$10*$C$59-$D$26)*(E41/$J$10)),0))</f>
        <v/>
      </c>
      <c r="F59" s="310" t="str">
        <f>IF(F30="","",IF(($D$59)&gt;0,(($J$10*$C$59-$D$26)*(F41/$J$10)),0))</f>
        <v/>
      </c>
      <c r="G59" s="310" t="str">
        <f>IF(G30="","",IF(($D$59)&gt;0,(($J$10*$C$59-$D$26)*(G41/$J$10)),0))</f>
        <v/>
      </c>
      <c r="H59" s="310" t="str">
        <f>IF(H30="","",IF(($D$59)&gt;0,(($J$10*$C$59-$D$26)*(H41/$J$10)),0))</f>
        <v/>
      </c>
      <c r="I59" s="311" t="str">
        <f>IF(I30="","",IF(($D$59)&gt;0,(($J$10*$C$59-$D$26)*(I41/$J$10)),0))</f>
        <v/>
      </c>
      <c r="J59" s="250"/>
      <c r="K59" s="10"/>
      <c r="L59" s="10"/>
    </row>
    <row r="60" spans="1:28" ht="12" customHeight="1" x14ac:dyDescent="0.2">
      <c r="A60" s="10">
        <v>42</v>
      </c>
      <c r="B60" s="365" t="s">
        <v>264</v>
      </c>
      <c r="C60" s="366"/>
      <c r="D60" s="99">
        <v>0</v>
      </c>
      <c r="E60" s="99">
        <v>0</v>
      </c>
      <c r="F60" s="99"/>
      <c r="G60" s="99"/>
      <c r="H60" s="99"/>
      <c r="I60" s="312"/>
      <c r="J60" s="250"/>
      <c r="K60" s="10"/>
      <c r="L60" s="10"/>
    </row>
    <row r="61" spans="1:28" ht="12" customHeight="1" thickBot="1" x14ac:dyDescent="0.25">
      <c r="A61" s="10">
        <v>43</v>
      </c>
      <c r="B61" s="365" t="s">
        <v>263</v>
      </c>
      <c r="C61" s="366"/>
      <c r="D61" s="99">
        <v>0</v>
      </c>
      <c r="E61" s="99">
        <v>0</v>
      </c>
      <c r="F61" s="99"/>
      <c r="G61" s="99"/>
      <c r="H61" s="99"/>
      <c r="I61" s="312"/>
      <c r="J61" s="248"/>
    </row>
    <row r="62" spans="1:28" s="114" customFormat="1" ht="12" customHeight="1" x14ac:dyDescent="0.2">
      <c r="A62" s="127">
        <v>44</v>
      </c>
      <c r="B62" s="371" t="s">
        <v>262</v>
      </c>
      <c r="C62" s="371"/>
      <c r="D62" s="246">
        <f>IF(D59&gt;0,D59,(D41*C27))</f>
        <v>0</v>
      </c>
      <c r="E62" s="246" t="str">
        <f>IF(E30="","",IF($D$59&gt;0,E$59,(E$41*$C$27)))</f>
        <v/>
      </c>
      <c r="F62" s="246" t="str">
        <f>IF(F30="","",IF($D$59&gt;0,F$59,(F$41*$C$27)))</f>
        <v/>
      </c>
      <c r="G62" s="246" t="str">
        <f>IF(G30="","",IF($D$59&gt;0,G$59,(G$41*$C$27)))</f>
        <v/>
      </c>
      <c r="H62" s="246" t="str">
        <f>IF(H30="","",IF($D$59&gt;0,H$59,(H$41*$C$27)))</f>
        <v/>
      </c>
      <c r="I62" s="245" t="str">
        <f>IF(I30="","",IF($D$59&gt;0,I$59,(I$41*$C$27)))</f>
        <v/>
      </c>
      <c r="J62" s="247">
        <f>SUM(D62:I62)</f>
        <v>0</v>
      </c>
      <c r="K62"/>
      <c r="L62"/>
      <c r="M62"/>
      <c r="N62"/>
      <c r="O62"/>
      <c r="P62"/>
      <c r="Q62"/>
      <c r="R62"/>
      <c r="S62"/>
      <c r="T62"/>
      <c r="U62"/>
      <c r="V62"/>
      <c r="W62"/>
      <c r="X62"/>
      <c r="Y62"/>
      <c r="Z62"/>
      <c r="AA62"/>
      <c r="AB62"/>
    </row>
    <row r="63" spans="1:28" ht="12" customHeight="1" x14ac:dyDescent="0.2">
      <c r="A63" s="10">
        <v>45</v>
      </c>
      <c r="B63" s="370" t="s">
        <v>261</v>
      </c>
      <c r="C63" s="370"/>
      <c r="D63" s="246">
        <f>((SUM(D46:D48)+SUM(D51:D53)*0.25))</f>
        <v>0</v>
      </c>
      <c r="E63" s="246" t="str">
        <f>IF(E30="","",((SUM(D51:E53)*0.25)+SUM(D46:E48)))</f>
        <v/>
      </c>
      <c r="F63" s="246" t="str">
        <f>IF(F30="","",((SUM(D51:F53)*0.25)+SUM(D46:F48)))</f>
        <v/>
      </c>
      <c r="G63" s="246" t="str">
        <f>IF(G30="","",((SUM(D51:G53)*0.25)+SUM(D46:G48)))</f>
        <v/>
      </c>
      <c r="H63" s="246" t="str">
        <f>IF(H30="","",((SUM(D51:H53)*0.25)+SUM(D46:H48)))</f>
        <v/>
      </c>
      <c r="I63" s="245" t="str">
        <f>IF(I30="","",((SUM(D51:I53)*0.25)+SUM(D46:I48)))</f>
        <v/>
      </c>
      <c r="J63" s="244">
        <f>MAX(D63:I63)</f>
        <v>0</v>
      </c>
    </row>
    <row r="64" spans="1:28" s="114" customFormat="1" ht="12" customHeight="1" thickBot="1" x14ac:dyDescent="0.25">
      <c r="A64" s="127">
        <v>46</v>
      </c>
      <c r="B64" s="367" t="s">
        <v>260</v>
      </c>
      <c r="C64" s="367"/>
      <c r="D64" s="243">
        <f>SUM(D62:D63)</f>
        <v>0</v>
      </c>
      <c r="E64" s="243" t="str">
        <f>IF(E30="","",SUM(D62:E62)+(E63))</f>
        <v/>
      </c>
      <c r="F64" s="243" t="str">
        <f>IF(F30="","",SUM(D62:F62)+(F63))</f>
        <v/>
      </c>
      <c r="G64" s="243" t="str">
        <f>IF(G30="","",SUM(D62:G62)+(G63))</f>
        <v/>
      </c>
      <c r="H64" s="243" t="str">
        <f>IF(H30="","",SUM(D62:H62)+(H63))</f>
        <v/>
      </c>
      <c r="I64" s="242" t="str">
        <f>IF(I30="","",SUM(D62:I62)+(I63))</f>
        <v/>
      </c>
      <c r="J64" s="241">
        <f>MAX(D64:I64)</f>
        <v>0</v>
      </c>
      <c r="K64"/>
      <c r="L64"/>
      <c r="M64"/>
      <c r="N64"/>
      <c r="O64"/>
      <c r="P64"/>
      <c r="Q64"/>
      <c r="R64"/>
      <c r="S64"/>
      <c r="T64"/>
      <c r="U64"/>
      <c r="V64"/>
      <c r="W64"/>
      <c r="X64"/>
      <c r="Y64"/>
      <c r="Z64"/>
      <c r="AA64"/>
      <c r="AB64"/>
    </row>
    <row r="65" spans="1:13" ht="12" customHeight="1" x14ac:dyDescent="0.2">
      <c r="A65" s="10"/>
      <c r="B65" s="10"/>
      <c r="C65" s="10"/>
      <c r="D65" s="49" t="s">
        <v>259</v>
      </c>
      <c r="E65" s="10"/>
      <c r="F65" s="10"/>
      <c r="G65" s="10"/>
      <c r="H65" s="10"/>
      <c r="I65" s="10"/>
      <c r="J65" s="10"/>
    </row>
    <row r="66" spans="1:13" ht="12" customHeight="1" x14ac:dyDescent="0.2">
      <c r="A66" s="10"/>
      <c r="B66" s="10"/>
      <c r="C66" s="10"/>
      <c r="D66" s="10"/>
      <c r="E66" s="10"/>
      <c r="F66" s="10"/>
      <c r="G66" s="10"/>
      <c r="H66" s="10"/>
      <c r="I66" s="10"/>
      <c r="J66" s="240"/>
      <c r="K66" s="10"/>
      <c r="L66" s="10"/>
    </row>
    <row r="67" spans="1:13" ht="12" customHeight="1" thickBot="1" x14ac:dyDescent="0.25">
      <c r="A67" s="360" t="s">
        <v>258</v>
      </c>
      <c r="B67" s="360"/>
      <c r="C67" s="360"/>
      <c r="D67" s="360"/>
      <c r="E67" s="360"/>
      <c r="F67" s="360"/>
      <c r="G67" s="360"/>
      <c r="H67" s="360"/>
      <c r="I67" s="10"/>
      <c r="J67" s="10"/>
      <c r="K67" s="10"/>
      <c r="L67" s="10"/>
    </row>
    <row r="68" spans="1:13" ht="12" customHeight="1" thickBot="1" x14ac:dyDescent="0.25">
      <c r="A68" s="10">
        <v>47</v>
      </c>
      <c r="B68" s="12" t="s">
        <v>257</v>
      </c>
      <c r="C68" s="38"/>
      <c r="D68" s="313"/>
      <c r="E68" s="314"/>
      <c r="F68" s="314"/>
      <c r="G68" s="314"/>
      <c r="H68" s="314"/>
      <c r="I68" s="239"/>
      <c r="J68" s="316">
        <f>SUM(D68:I68)</f>
        <v>0</v>
      </c>
      <c r="K68" s="347" t="str">
        <f>IF(OR(D68&gt;(D42-D46-D51),E68&gt;(E42-E46-E51),F68&gt;(F42-F46-F51),G68&gt;(G42-G46-G51),H68&gt;(H42-H46-H51),I68&gt;(I42-I46-I51)),"WOODLAND PRESERVATION CANNOT EXCEED REMAINING WOODLAND AFTER CLEARING","")</f>
        <v/>
      </c>
      <c r="L68" s="10"/>
    </row>
    <row r="69" spans="1:13" ht="12" customHeight="1" x14ac:dyDescent="0.2">
      <c r="A69" s="10">
        <v>48</v>
      </c>
      <c r="B69" s="12" t="s">
        <v>256</v>
      </c>
      <c r="C69" s="38"/>
      <c r="D69" s="237">
        <f>D68</f>
        <v>0</v>
      </c>
      <c r="E69" s="212" t="str">
        <f>IF(E30="","",(E68+D69))</f>
        <v/>
      </c>
      <c r="F69" s="212" t="str">
        <f>IF(F30="","",(F68+E69))</f>
        <v/>
      </c>
      <c r="G69" s="212" t="str">
        <f>IF(G30="","",(G68+F69))</f>
        <v/>
      </c>
      <c r="H69" s="212" t="str">
        <f>IF(H30="","",(H68+G69))</f>
        <v/>
      </c>
      <c r="I69" s="212" t="str">
        <f>IF(I30="","",(I68+H69))</f>
        <v/>
      </c>
      <c r="J69" s="238"/>
      <c r="K69" s="10"/>
      <c r="L69" s="10"/>
    </row>
    <row r="70" spans="1:13" ht="12" customHeight="1" x14ac:dyDescent="0.2">
      <c r="A70" s="10">
        <v>49</v>
      </c>
      <c r="B70" s="361" t="s">
        <v>255</v>
      </c>
      <c r="C70" s="362"/>
      <c r="D70" s="237">
        <f>MAX(0,D62-D68)</f>
        <v>0</v>
      </c>
      <c r="E70" s="212" t="str">
        <f>IF(E30="","",MAX(0,E62-E68))</f>
        <v/>
      </c>
      <c r="F70" s="212" t="str">
        <f>IF(F30="","",MAX(0,F62-F68))</f>
        <v/>
      </c>
      <c r="G70" s="212" t="str">
        <f>IF(G30="","",MAX(0,G62-G68))</f>
        <v/>
      </c>
      <c r="H70" s="212" t="str">
        <f>IF(H30="","",MAX(0,H62-H68))</f>
        <v/>
      </c>
      <c r="I70" s="212" t="str">
        <f>IF(I30="","",MAX(0,I62-I68))</f>
        <v/>
      </c>
      <c r="J70" s="10"/>
      <c r="K70" s="10"/>
      <c r="L70" s="10"/>
    </row>
    <row r="71" spans="1:13" ht="12" customHeight="1" x14ac:dyDescent="0.2">
      <c r="A71" s="10">
        <v>50</v>
      </c>
      <c r="B71" s="12" t="s">
        <v>254</v>
      </c>
      <c r="C71" s="38"/>
      <c r="D71" s="237">
        <f>MAX(D27-D69,0)</f>
        <v>0</v>
      </c>
      <c r="E71" s="212" t="str">
        <f>IF(E30="","",MAX(D27-E69,0))</f>
        <v/>
      </c>
      <c r="F71" s="212" t="str">
        <f>IF(F30="","",MAX(D27-F69,0))</f>
        <v/>
      </c>
      <c r="G71" s="212" t="str">
        <f>IF(G30="","",MAX(D27-G69,0))</f>
        <v/>
      </c>
      <c r="H71" s="212" t="str">
        <f>IF(H30="","",MAX(D27-H69,0))</f>
        <v/>
      </c>
      <c r="I71" s="212" t="str">
        <f>IF(I30="","",MAX(D27-I69,0))</f>
        <v/>
      </c>
      <c r="J71" s="15"/>
      <c r="K71" s="10"/>
      <c r="L71" s="10"/>
    </row>
    <row r="72" spans="1:13" ht="12" customHeight="1" x14ac:dyDescent="0.2">
      <c r="A72" s="220"/>
      <c r="B72" s="10"/>
      <c r="C72" s="10"/>
      <c r="D72" s="53"/>
      <c r="E72" s="236"/>
      <c r="F72" s="53"/>
      <c r="G72" s="53"/>
      <c r="H72" s="53"/>
      <c r="I72" s="53"/>
      <c r="J72" s="10"/>
      <c r="K72" s="10"/>
      <c r="L72" s="10"/>
    </row>
    <row r="73" spans="1:13" ht="12" customHeight="1" thickBot="1" x14ac:dyDescent="0.25">
      <c r="A73" s="360" t="s">
        <v>253</v>
      </c>
      <c r="B73" s="360"/>
      <c r="C73" s="360"/>
      <c r="D73" s="360"/>
      <c r="E73" s="360"/>
      <c r="F73" s="360"/>
      <c r="G73" s="360"/>
      <c r="H73" s="359"/>
      <c r="I73" s="220"/>
      <c r="J73" s="184" t="s">
        <v>25</v>
      </c>
      <c r="K73" s="10"/>
      <c r="L73" s="10"/>
    </row>
    <row r="74" spans="1:13" ht="12" customHeight="1" x14ac:dyDescent="0.2">
      <c r="A74" s="10">
        <v>51</v>
      </c>
      <c r="B74" s="12" t="s">
        <v>252</v>
      </c>
      <c r="C74" s="38"/>
      <c r="D74" s="234"/>
      <c r="E74" s="233"/>
      <c r="F74" s="233"/>
      <c r="G74" s="233"/>
      <c r="H74" s="232"/>
      <c r="I74" s="232"/>
      <c r="J74" s="231">
        <f t="shared" ref="J74:J84" si="0">SUM(D74:I74)</f>
        <v>0</v>
      </c>
      <c r="K74" s="10" t="s">
        <v>37</v>
      </c>
      <c r="L74" s="230">
        <f>((J74+J75+J76)*43560)*0.3</f>
        <v>0</v>
      </c>
      <c r="M74" s="1"/>
    </row>
    <row r="75" spans="1:13" ht="12" customHeight="1" x14ac:dyDescent="0.2">
      <c r="A75" s="10">
        <v>52</v>
      </c>
      <c r="B75" s="12" t="s">
        <v>251</v>
      </c>
      <c r="C75" s="38"/>
      <c r="D75" s="229"/>
      <c r="E75" s="225"/>
      <c r="F75" s="225"/>
      <c r="G75" s="225"/>
      <c r="H75" s="225"/>
      <c r="I75" s="225"/>
      <c r="J75" s="226">
        <f t="shared" si="0"/>
        <v>0</v>
      </c>
      <c r="K75" s="10"/>
      <c r="L75" s="10"/>
      <c r="M75" s="1"/>
    </row>
    <row r="76" spans="1:13" ht="12" customHeight="1" x14ac:dyDescent="0.2">
      <c r="A76" s="10">
        <v>53</v>
      </c>
      <c r="B76" s="12" t="s">
        <v>250</v>
      </c>
      <c r="C76" s="38"/>
      <c r="D76" s="229"/>
      <c r="E76" s="225"/>
      <c r="F76" s="225"/>
      <c r="G76" s="225"/>
      <c r="H76" s="225"/>
      <c r="I76" s="225"/>
      <c r="J76" s="226">
        <f t="shared" si="0"/>
        <v>0</v>
      </c>
      <c r="K76" s="10"/>
      <c r="L76" s="10"/>
    </row>
    <row r="77" spans="1:13" ht="12" customHeight="1" x14ac:dyDescent="0.2">
      <c r="A77" s="10">
        <v>54</v>
      </c>
      <c r="B77" s="12" t="s">
        <v>249</v>
      </c>
      <c r="C77" s="38"/>
      <c r="D77" s="229"/>
      <c r="E77" s="225"/>
      <c r="F77" s="225"/>
      <c r="G77" s="225"/>
      <c r="H77" s="225"/>
      <c r="I77" s="225"/>
      <c r="J77" s="226">
        <f t="shared" si="0"/>
        <v>0</v>
      </c>
      <c r="K77" s="10"/>
      <c r="L77" s="10"/>
    </row>
    <row r="78" spans="1:13" ht="12" customHeight="1" x14ac:dyDescent="0.2">
      <c r="A78" s="10">
        <v>55</v>
      </c>
      <c r="B78" s="12" t="s">
        <v>248</v>
      </c>
      <c r="C78" s="38"/>
      <c r="D78" s="229"/>
      <c r="E78" s="225"/>
      <c r="F78" s="225"/>
      <c r="G78" s="225"/>
      <c r="H78" s="225"/>
      <c r="I78" s="225"/>
      <c r="J78" s="226">
        <f t="shared" si="0"/>
        <v>0</v>
      </c>
      <c r="K78" s="10"/>
      <c r="L78" s="10"/>
    </row>
    <row r="79" spans="1:13" ht="12" customHeight="1" x14ac:dyDescent="0.2">
      <c r="A79" s="10">
        <v>56</v>
      </c>
      <c r="B79" s="214" t="s">
        <v>247</v>
      </c>
      <c r="C79" s="38"/>
      <c r="D79" s="229"/>
      <c r="E79" s="229"/>
      <c r="F79" s="229"/>
      <c r="G79" s="229"/>
      <c r="H79" s="229"/>
      <c r="I79" s="225"/>
      <c r="J79" s="226">
        <f t="shared" si="0"/>
        <v>0</v>
      </c>
      <c r="K79" s="10"/>
      <c r="L79" s="10"/>
    </row>
    <row r="80" spans="1:13" ht="12" customHeight="1" x14ac:dyDescent="0.2">
      <c r="A80" s="10">
        <v>57</v>
      </c>
      <c r="B80" s="12" t="s">
        <v>246</v>
      </c>
      <c r="C80" s="38"/>
      <c r="D80" s="229"/>
      <c r="E80" s="225"/>
      <c r="F80" s="225"/>
      <c r="G80" s="225"/>
      <c r="H80" s="225"/>
      <c r="I80" s="225"/>
      <c r="J80" s="226">
        <f t="shared" si="0"/>
        <v>0</v>
      </c>
      <c r="K80" s="228"/>
      <c r="L80" s="10"/>
    </row>
    <row r="81" spans="1:12" ht="12" customHeight="1" x14ac:dyDescent="0.2">
      <c r="A81" s="10">
        <v>58</v>
      </c>
      <c r="B81" s="12" t="s">
        <v>245</v>
      </c>
      <c r="C81" s="38"/>
      <c r="D81" s="225"/>
      <c r="E81" s="225"/>
      <c r="F81" s="225"/>
      <c r="G81" s="225"/>
      <c r="H81" s="225"/>
      <c r="I81" s="225"/>
      <c r="J81" s="226">
        <f t="shared" si="0"/>
        <v>0</v>
      </c>
      <c r="K81" s="228" t="s">
        <v>48</v>
      </c>
      <c r="L81" s="227">
        <f>IF(F16="N",J81*43560*0.3,IF(I16="Y",J81*43560*0.9,J81*43560*1.08))</f>
        <v>0</v>
      </c>
    </row>
    <row r="82" spans="1:12" ht="12" customHeight="1" x14ac:dyDescent="0.2">
      <c r="A82" s="10">
        <v>59</v>
      </c>
      <c r="B82" s="12" t="s">
        <v>244</v>
      </c>
      <c r="C82" s="38"/>
      <c r="D82" s="225"/>
      <c r="E82" s="225"/>
      <c r="F82" s="225"/>
      <c r="G82" s="225"/>
      <c r="H82" s="225"/>
      <c r="I82" s="225"/>
      <c r="J82" s="226">
        <f t="shared" si="0"/>
        <v>0</v>
      </c>
      <c r="K82" s="10"/>
      <c r="L82" s="10"/>
    </row>
    <row r="83" spans="1:12" ht="12" customHeight="1" x14ac:dyDescent="0.2">
      <c r="A83" s="10">
        <v>60</v>
      </c>
      <c r="B83" s="12" t="s">
        <v>243</v>
      </c>
      <c r="C83" s="38"/>
      <c r="D83" s="225"/>
      <c r="E83" s="225"/>
      <c r="F83" s="225"/>
      <c r="G83" s="225"/>
      <c r="H83" s="225"/>
      <c r="I83" s="225"/>
      <c r="J83" s="226">
        <f t="shared" si="0"/>
        <v>0</v>
      </c>
      <c r="K83" s="10"/>
      <c r="L83" s="10"/>
    </row>
    <row r="84" spans="1:12" ht="12" customHeight="1" thickBot="1" x14ac:dyDescent="0.25">
      <c r="A84" s="10">
        <v>61</v>
      </c>
      <c r="B84" s="12" t="s">
        <v>30</v>
      </c>
      <c r="C84" s="38"/>
      <c r="D84" s="225"/>
      <c r="E84" s="225"/>
      <c r="F84" s="225"/>
      <c r="G84" s="225"/>
      <c r="H84" s="225"/>
      <c r="I84" s="224"/>
      <c r="J84" s="223">
        <f t="shared" si="0"/>
        <v>0</v>
      </c>
      <c r="K84" s="10"/>
      <c r="L84" s="10"/>
    </row>
    <row r="85" spans="1:12" ht="12" customHeight="1" thickBot="1" x14ac:dyDescent="0.25">
      <c r="A85" s="38">
        <v>62</v>
      </c>
      <c r="B85" s="368" t="s">
        <v>242</v>
      </c>
      <c r="C85" s="369"/>
      <c r="D85" s="216">
        <f>SUM(D74:D84)</f>
        <v>0</v>
      </c>
      <c r="E85" s="216" t="str">
        <f>IF(E30="","",SUM(D74:E84))</f>
        <v/>
      </c>
      <c r="F85" s="216" t="str">
        <f>IF(F30="","",SUM(D74:F84))</f>
        <v/>
      </c>
      <c r="G85" s="216" t="str">
        <f>IF(G30="","",SUM(D74:G84))</f>
        <v/>
      </c>
      <c r="H85" s="216" t="str">
        <f>IF(H30="","",SUM(D74:H84))</f>
        <v/>
      </c>
      <c r="I85" s="222" t="str">
        <f>IF(I30="","",SUM(D74:I84))</f>
        <v/>
      </c>
      <c r="J85" s="221">
        <f>J68+SUM(J74:J84)</f>
        <v>0</v>
      </c>
      <c r="K85" s="10"/>
      <c r="L85" s="10"/>
    </row>
    <row r="86" spans="1:12" ht="12" customHeight="1" thickBot="1" x14ac:dyDescent="0.25">
      <c r="A86" s="326"/>
      <c r="B86" s="325"/>
      <c r="C86" s="217"/>
      <c r="D86" s="219"/>
      <c r="E86" s="219"/>
      <c r="F86" s="219"/>
      <c r="G86" s="219"/>
      <c r="H86" s="219"/>
      <c r="I86" s="219"/>
      <c r="J86" s="218"/>
      <c r="K86" s="10"/>
      <c r="L86" s="10"/>
    </row>
    <row r="87" spans="1:12" ht="12" customHeight="1" thickBot="1" x14ac:dyDescent="0.25">
      <c r="A87" s="38">
        <v>63</v>
      </c>
      <c r="B87" s="368" t="s">
        <v>241</v>
      </c>
      <c r="C87" s="369"/>
      <c r="D87" s="323">
        <f>D69+D85</f>
        <v>0</v>
      </c>
      <c r="E87" s="216" t="str">
        <f>IF(E30="","",(E69+E85))</f>
        <v/>
      </c>
      <c r="F87" s="216" t="str">
        <f>IF(F30="","",(F69+F85))</f>
        <v/>
      </c>
      <c r="G87" s="216" t="str">
        <f>IF(G30="","",(G69+G85))</f>
        <v/>
      </c>
      <c r="H87" s="216" t="str">
        <f>IF(H30="","",(H69+H85))</f>
        <v/>
      </c>
      <c r="I87" s="216" t="str">
        <f>IF(I30="","",(I69+I85))</f>
        <v/>
      </c>
      <c r="J87" s="317">
        <f>MAX(D87:I87)</f>
        <v>0</v>
      </c>
      <c r="K87" s="10"/>
      <c r="L87" s="10"/>
    </row>
    <row r="88" spans="1:12" ht="12" customHeight="1" thickBot="1" x14ac:dyDescent="0.25">
      <c r="A88" s="10">
        <v>64</v>
      </c>
      <c r="B88" s="12" t="s">
        <v>240</v>
      </c>
      <c r="C88" s="10"/>
      <c r="D88" s="324">
        <f>MAX(0,((D42)-(D51)-(D46)-(D68)-(D84)))</f>
        <v>0</v>
      </c>
      <c r="E88" s="215" t="str">
        <f>IF(E30="","",MAX(0,((E42)-(E51)-(E46)-(E68)-(E84))))</f>
        <v/>
      </c>
      <c r="F88" s="215" t="str">
        <f>IF(F30="","",MAX(0,((F42)-(F51)-(F46)-(F68)-(F84))))</f>
        <v/>
      </c>
      <c r="G88" s="215" t="str">
        <f>IF(G30="","",MAX(0,((G42)-(G51)-(G46)-(G68)-(G84))))</f>
        <v/>
      </c>
      <c r="H88" s="215" t="str">
        <f>IF(H30="","",MAX(0,((H42)-(H51)-(H46)-(H68)-(H84))))</f>
        <v/>
      </c>
      <c r="I88" s="215" t="str">
        <f>IF(I30="","",MAX(0,((I42)-(I51)-(I46)-(I68)-(I84))))</f>
        <v/>
      </c>
      <c r="J88" s="318">
        <f>SUM(D88:I88)</f>
        <v>0</v>
      </c>
      <c r="K88" s="10"/>
      <c r="L88" s="15"/>
    </row>
    <row r="89" spans="1:12" ht="12" customHeight="1" x14ac:dyDescent="0.2">
      <c r="A89" s="10">
        <v>65</v>
      </c>
      <c r="B89" s="214" t="s">
        <v>311</v>
      </c>
      <c r="C89" s="10"/>
      <c r="D89" s="319">
        <f>(D26)-(D42)</f>
        <v>0</v>
      </c>
      <c r="E89" s="212" t="str">
        <f>IF((E30)="","",(D89-E42))</f>
        <v/>
      </c>
      <c r="F89" s="212" t="str">
        <f>IF((F30)="","",(E89-F42))</f>
        <v/>
      </c>
      <c r="G89" s="212" t="str">
        <f t="shared" ref="G89:I89" si="1">IF((G30)="","",(F89-G42))</f>
        <v/>
      </c>
      <c r="H89" s="212" t="str">
        <f t="shared" si="1"/>
        <v/>
      </c>
      <c r="I89" s="212" t="str">
        <f t="shared" si="1"/>
        <v/>
      </c>
      <c r="J89" s="10"/>
      <c r="K89" s="10"/>
      <c r="L89" s="10"/>
    </row>
    <row r="90" spans="1:12" ht="12" customHeight="1" x14ac:dyDescent="0.2">
      <c r="A90" s="10">
        <v>66</v>
      </c>
      <c r="B90" s="213" t="s">
        <v>310</v>
      </c>
      <c r="C90" s="41"/>
      <c r="D90" s="319">
        <f>(D87-D64)</f>
        <v>0</v>
      </c>
      <c r="E90" s="212" t="str">
        <f>IF((E30)="","",(E87-E64))</f>
        <v/>
      </c>
      <c r="F90" s="212" t="str">
        <f>IF((F30)="","",(F87-F64))</f>
        <v/>
      </c>
      <c r="G90" s="212" t="str">
        <f>IF((G30)="","",(G87-G64))</f>
        <v/>
      </c>
      <c r="H90" s="212" t="str">
        <f>IF((H30)="","",(H87-H64))</f>
        <v/>
      </c>
      <c r="I90" s="277" t="str">
        <f>IF((I30)="","",(I87-I64))</f>
        <v/>
      </c>
      <c r="J90" s="344"/>
      <c r="K90" s="345">
        <f>J87-J64</f>
        <v>0</v>
      </c>
      <c r="L90" s="10"/>
    </row>
    <row r="91" spans="1:12" ht="12" customHeight="1" thickBot="1" x14ac:dyDescent="0.25">
      <c r="A91" s="10"/>
      <c r="B91" s="10"/>
      <c r="C91" s="10"/>
      <c r="D91" s="320" t="str">
        <f>IF((K90)&lt;-0.005,"Shortage","")</f>
        <v/>
      </c>
      <c r="E91" s="321" t="str">
        <f>IF((E30)="","",IF(K90&lt;-0.005,"Shortage",("")))</f>
        <v/>
      </c>
      <c r="F91" s="321" t="str">
        <f>IF((F30)="","",IF(K90&lt;-0.005,"Shortage",("")))</f>
        <v/>
      </c>
      <c r="G91" s="321" t="str">
        <f>IF((G30)="","",IF(K90&lt;-0.005,"Shortage",("")))</f>
        <v/>
      </c>
      <c r="H91" s="321" t="str">
        <f>IF((H30)="","",IF(K90&lt;-0.005,"Shortage",("")))</f>
        <v/>
      </c>
      <c r="I91" s="322" t="str">
        <f>IF((I30)="","",IF(K90&lt;-0.005,"Shortage",("")))</f>
        <v/>
      </c>
      <c r="J91" s="10"/>
      <c r="K91" s="10"/>
      <c r="L91" s="10"/>
    </row>
    <row r="92" spans="1:12" ht="12" customHeight="1" x14ac:dyDescent="0.2">
      <c r="A92" s="10"/>
      <c r="B92" s="10"/>
      <c r="C92" s="10"/>
      <c r="D92" s="10"/>
      <c r="E92" s="10"/>
      <c r="F92" s="10"/>
      <c r="G92" s="10"/>
      <c r="H92" s="10"/>
      <c r="I92" s="10"/>
      <c r="J92" s="10"/>
      <c r="K92" s="10"/>
      <c r="L92" s="10"/>
    </row>
    <row r="93" spans="1:12" ht="12" customHeight="1" x14ac:dyDescent="0.2">
      <c r="A93" s="10"/>
      <c r="B93" s="211" t="s">
        <v>239</v>
      </c>
      <c r="C93" s="41"/>
      <c r="D93" s="41"/>
      <c r="E93" s="41"/>
      <c r="F93" s="41"/>
      <c r="G93" s="41"/>
      <c r="H93" s="41"/>
      <c r="I93" s="210"/>
      <c r="J93" s="186"/>
      <c r="K93" s="10"/>
      <c r="L93" s="10"/>
    </row>
    <row r="94" spans="1:12" ht="12" customHeight="1" x14ac:dyDescent="0.2">
      <c r="A94" s="10"/>
      <c r="B94" s="10" t="s">
        <v>238</v>
      </c>
      <c r="C94" s="10"/>
      <c r="D94" s="10"/>
      <c r="E94" s="10" t="s">
        <v>237</v>
      </c>
      <c r="F94" s="10"/>
      <c r="G94" s="10"/>
      <c r="H94" s="10" t="s">
        <v>70</v>
      </c>
      <c r="I94" s="186"/>
      <c r="J94" s="186"/>
      <c r="K94" s="10"/>
      <c r="L94" s="10"/>
    </row>
    <row r="95" spans="1:12" ht="12" customHeight="1" x14ac:dyDescent="0.2">
      <c r="A95" s="10"/>
      <c r="B95" s="10" t="s">
        <v>236</v>
      </c>
      <c r="C95" s="186"/>
      <c r="D95" s="186"/>
      <c r="E95" s="186"/>
      <c r="F95" s="186"/>
      <c r="G95" s="186"/>
      <c r="H95" s="186"/>
      <c r="I95" s="186"/>
      <c r="J95" s="186"/>
      <c r="K95" s="10"/>
      <c r="L95" s="10"/>
    </row>
    <row r="96" spans="1:12" ht="12" customHeight="1" x14ac:dyDescent="0.2">
      <c r="A96" s="10"/>
      <c r="B96" s="191"/>
      <c r="C96" s="186"/>
      <c r="D96" s="187"/>
      <c r="E96" s="186"/>
      <c r="F96" s="186"/>
      <c r="G96" s="186"/>
      <c r="H96" s="186"/>
      <c r="I96" s="186"/>
      <c r="J96" s="186"/>
      <c r="K96" s="10"/>
      <c r="L96" s="10"/>
    </row>
    <row r="97" spans="1:12" x14ac:dyDescent="0.2">
      <c r="A97" s="10"/>
      <c r="H97" s="186"/>
      <c r="I97" s="186"/>
      <c r="J97" s="186"/>
      <c r="K97" s="10"/>
      <c r="L97" s="10"/>
    </row>
    <row r="98" spans="1:12" ht="13.5" thickBot="1" x14ac:dyDescent="0.25">
      <c r="A98" s="363" t="s">
        <v>235</v>
      </c>
      <c r="B98" s="363"/>
      <c r="C98" s="363"/>
      <c r="D98" s="363"/>
      <c r="E98" s="363"/>
      <c r="F98" s="363"/>
      <c r="G98" s="363"/>
      <c r="H98" s="363"/>
      <c r="I98" s="363"/>
      <c r="J98" s="10"/>
      <c r="K98" s="10"/>
      <c r="L98" s="10"/>
    </row>
    <row r="99" spans="1:12" x14ac:dyDescent="0.2">
      <c r="A99" s="209">
        <v>67</v>
      </c>
      <c r="B99" s="208" t="s">
        <v>234</v>
      </c>
      <c r="C99" s="207"/>
      <c r="D99" s="206"/>
      <c r="E99" s="205"/>
      <c r="F99" s="204">
        <v>0</v>
      </c>
      <c r="G99" s="10" t="s">
        <v>61</v>
      </c>
      <c r="H99" s="186"/>
      <c r="I99" s="186"/>
      <c r="J99" s="10"/>
      <c r="K99" s="10"/>
      <c r="L99" s="10"/>
    </row>
    <row r="100" spans="1:12" x14ac:dyDescent="0.2">
      <c r="A100" s="10">
        <v>68</v>
      </c>
      <c r="B100" s="12" t="s">
        <v>233</v>
      </c>
      <c r="C100" s="15"/>
      <c r="D100" s="49"/>
      <c r="E100" s="38"/>
      <c r="F100" s="203">
        <v>0</v>
      </c>
      <c r="G100" s="10" t="s">
        <v>61</v>
      </c>
      <c r="H100" s="186"/>
      <c r="I100" s="186"/>
      <c r="J100" s="10"/>
      <c r="K100" s="10"/>
      <c r="L100" s="10"/>
    </row>
    <row r="101" spans="1:12" x14ac:dyDescent="0.2">
      <c r="A101" s="10">
        <v>69</v>
      </c>
      <c r="B101" s="12" t="s">
        <v>232</v>
      </c>
      <c r="C101" s="15"/>
      <c r="D101" s="49"/>
      <c r="E101" s="38"/>
      <c r="F101" s="203">
        <v>0</v>
      </c>
      <c r="G101" s="10" t="s">
        <v>61</v>
      </c>
      <c r="H101" s="186"/>
      <c r="I101" s="186"/>
      <c r="J101" s="10"/>
      <c r="K101" s="10"/>
      <c r="L101" s="10"/>
    </row>
    <row r="102" spans="1:12" x14ac:dyDescent="0.2">
      <c r="A102" s="10">
        <v>70</v>
      </c>
      <c r="B102" s="12" t="s">
        <v>231</v>
      </c>
      <c r="C102" s="15"/>
      <c r="D102" s="49"/>
      <c r="E102" s="38"/>
      <c r="F102" s="315">
        <f>(F100+F101)</f>
        <v>0</v>
      </c>
      <c r="G102" s="10" t="s">
        <v>61</v>
      </c>
      <c r="H102" s="10"/>
      <c r="I102" s="10"/>
      <c r="J102" s="10"/>
      <c r="K102" s="10"/>
      <c r="L102" s="10"/>
    </row>
    <row r="103" spans="1:12" x14ac:dyDescent="0.2">
      <c r="A103" s="10">
        <v>71</v>
      </c>
      <c r="B103" s="12" t="s">
        <v>230</v>
      </c>
      <c r="C103" s="15"/>
      <c r="D103" s="49"/>
      <c r="E103" s="38"/>
      <c r="F103" s="203">
        <v>0</v>
      </c>
      <c r="G103" s="10" t="s">
        <v>61</v>
      </c>
      <c r="H103" s="10"/>
      <c r="I103" s="10"/>
      <c r="J103" s="10"/>
      <c r="K103" s="10"/>
      <c r="L103" s="10"/>
    </row>
    <row r="104" spans="1:12" x14ac:dyDescent="0.2">
      <c r="A104" s="10">
        <v>72</v>
      </c>
      <c r="B104" s="12" t="s">
        <v>229</v>
      </c>
      <c r="C104" s="15"/>
      <c r="D104" s="10"/>
      <c r="E104" s="38"/>
      <c r="F104" s="202"/>
      <c r="G104" s="10" t="s">
        <v>227</v>
      </c>
      <c r="H104" s="10"/>
      <c r="I104" s="10"/>
      <c r="J104" s="10"/>
      <c r="K104" s="10"/>
      <c r="L104" s="10"/>
    </row>
    <row r="105" spans="1:12" x14ac:dyDescent="0.2">
      <c r="A105" s="10">
        <v>73</v>
      </c>
      <c r="B105" s="201" t="s">
        <v>228</v>
      </c>
      <c r="C105" s="200"/>
      <c r="D105" s="10"/>
      <c r="E105" s="38"/>
      <c r="F105" s="199">
        <v>0</v>
      </c>
      <c r="G105" s="10" t="s">
        <v>61</v>
      </c>
      <c r="H105" s="10"/>
      <c r="I105" s="10"/>
      <c r="J105" s="10"/>
      <c r="K105" s="10"/>
      <c r="L105" s="10"/>
    </row>
    <row r="106" spans="1:12" x14ac:dyDescent="0.2">
      <c r="A106" s="10">
        <v>74</v>
      </c>
      <c r="B106" s="164" t="s">
        <v>191</v>
      </c>
      <c r="C106" s="15"/>
      <c r="D106" s="49"/>
      <c r="E106" s="38"/>
      <c r="F106" s="198">
        <f>(F102-F105)</f>
        <v>0</v>
      </c>
      <c r="G106" s="10" t="s">
        <v>61</v>
      </c>
      <c r="H106" s="10"/>
      <c r="I106" s="10"/>
      <c r="J106" s="10"/>
      <c r="K106" s="10"/>
      <c r="L106" s="10"/>
    </row>
    <row r="107" spans="1:12" x14ac:dyDescent="0.2">
      <c r="A107" s="10">
        <v>75</v>
      </c>
      <c r="B107" s="12" t="s">
        <v>66</v>
      </c>
      <c r="C107" s="15"/>
      <c r="D107" s="49"/>
      <c r="E107" s="38"/>
      <c r="F107" s="197"/>
      <c r="G107" s="10" t="s">
        <v>227</v>
      </c>
      <c r="H107" s="10"/>
      <c r="I107" s="10"/>
      <c r="J107" s="10"/>
      <c r="K107" s="10"/>
      <c r="L107" s="10"/>
    </row>
    <row r="108" spans="1:12" ht="13.5" thickBot="1" x14ac:dyDescent="0.25">
      <c r="A108" s="10">
        <v>76</v>
      </c>
      <c r="B108" s="196" t="s">
        <v>67</v>
      </c>
      <c r="C108" s="195"/>
      <c r="D108" s="194"/>
      <c r="E108" s="193"/>
      <c r="F108" s="192">
        <v>0</v>
      </c>
      <c r="G108" s="10" t="s">
        <v>61</v>
      </c>
      <c r="H108" s="10"/>
      <c r="I108" s="10"/>
      <c r="J108" s="10"/>
      <c r="K108" s="10"/>
      <c r="L108" s="10"/>
    </row>
    <row r="109" spans="1:12" x14ac:dyDescent="0.2">
      <c r="A109" s="10"/>
      <c r="B109" s="52"/>
      <c r="C109" s="15"/>
      <c r="D109" s="49"/>
      <c r="E109" s="10"/>
      <c r="F109" s="10"/>
      <c r="G109" s="10"/>
      <c r="H109" s="10"/>
      <c r="I109" s="10"/>
      <c r="J109" s="10"/>
      <c r="K109" s="10"/>
      <c r="L109" s="10"/>
    </row>
    <row r="110" spans="1:12" x14ac:dyDescent="0.2">
      <c r="A110" s="10"/>
      <c r="B110" s="41"/>
      <c r="C110" s="23"/>
      <c r="D110" s="41"/>
      <c r="E110" s="41"/>
      <c r="F110" s="41"/>
      <c r="G110" s="41"/>
      <c r="H110" s="10"/>
      <c r="I110" s="10"/>
      <c r="J110" s="10"/>
      <c r="K110" s="10"/>
      <c r="L110" s="10"/>
    </row>
    <row r="111" spans="1:12" x14ac:dyDescent="0.2">
      <c r="A111" s="10"/>
      <c r="B111" s="10" t="s">
        <v>68</v>
      </c>
      <c r="C111" s="15" t="s">
        <v>69</v>
      </c>
      <c r="D111" s="10"/>
      <c r="E111" s="10" t="s">
        <v>70</v>
      </c>
      <c r="F111" s="10"/>
      <c r="G111" s="10"/>
      <c r="H111" s="10"/>
      <c r="I111" s="10"/>
      <c r="J111" s="10"/>
      <c r="K111" s="10"/>
      <c r="L111" s="10"/>
    </row>
    <row r="112" spans="1:12" x14ac:dyDescent="0.2">
      <c r="A112" s="10"/>
      <c r="B112" s="10" t="s">
        <v>71</v>
      </c>
      <c r="C112" s="10"/>
      <c r="D112" s="10"/>
      <c r="E112" s="10"/>
      <c r="F112" s="10"/>
      <c r="G112" s="10"/>
      <c r="H112" s="10"/>
      <c r="I112" s="10"/>
      <c r="J112" s="10"/>
      <c r="K112" s="10"/>
      <c r="L112" s="10"/>
    </row>
    <row r="113" spans="1:12" x14ac:dyDescent="0.2">
      <c r="A113" s="10"/>
      <c r="B113" s="191"/>
      <c r="C113" s="186"/>
      <c r="D113" s="187"/>
      <c r="E113" s="186"/>
      <c r="F113" s="186"/>
      <c r="G113" s="186"/>
      <c r="H113" s="186"/>
      <c r="I113" s="186"/>
      <c r="J113" s="186"/>
      <c r="K113" s="10"/>
      <c r="L113" s="10"/>
    </row>
    <row r="114" spans="1:12" x14ac:dyDescent="0.2">
      <c r="A114" s="10"/>
      <c r="B114" s="364" t="s">
        <v>226</v>
      </c>
      <c r="C114" s="364"/>
      <c r="D114" s="364"/>
      <c r="E114" s="364"/>
      <c r="F114" s="364"/>
      <c r="G114" s="364"/>
      <c r="H114" s="186"/>
      <c r="I114" s="186"/>
      <c r="J114" s="186"/>
      <c r="K114" s="10"/>
      <c r="L114" s="10"/>
    </row>
    <row r="115" spans="1:12" x14ac:dyDescent="0.2">
      <c r="A115" s="10"/>
      <c r="B115" s="190"/>
      <c r="C115" s="186"/>
      <c r="D115" s="186"/>
      <c r="E115" s="186"/>
      <c r="F115" s="186"/>
      <c r="G115" s="186"/>
      <c r="H115" s="186"/>
      <c r="I115" s="186"/>
      <c r="J115" s="186"/>
      <c r="K115" s="10"/>
      <c r="L115" s="10"/>
    </row>
    <row r="116" spans="1:12" x14ac:dyDescent="0.2">
      <c r="A116" s="10"/>
      <c r="B116" s="186"/>
      <c r="C116" s="186"/>
      <c r="D116" s="189"/>
      <c r="E116" s="186"/>
      <c r="F116" s="186"/>
      <c r="G116" s="186"/>
      <c r="H116" s="186"/>
      <c r="I116" s="186"/>
      <c r="J116" s="186"/>
      <c r="K116" s="10"/>
      <c r="L116" s="10"/>
    </row>
    <row r="117" spans="1:12" x14ac:dyDescent="0.2">
      <c r="A117" s="10"/>
      <c r="B117" s="188"/>
      <c r="C117" s="186"/>
      <c r="D117" s="187"/>
      <c r="E117" s="186"/>
      <c r="F117" s="186"/>
      <c r="G117" s="186"/>
      <c r="H117" s="186"/>
      <c r="I117" s="186"/>
      <c r="J117" s="186"/>
      <c r="K117" s="10"/>
      <c r="L117" s="10"/>
    </row>
    <row r="118" spans="1:12" x14ac:dyDescent="0.2">
      <c r="A118" s="10"/>
      <c r="B118" s="10"/>
      <c r="C118" s="10"/>
      <c r="D118" s="10"/>
      <c r="E118" s="10"/>
      <c r="F118" s="10"/>
      <c r="G118" s="10"/>
      <c r="H118" s="10"/>
      <c r="I118" s="10"/>
      <c r="J118" s="10"/>
      <c r="K118" s="10"/>
      <c r="L118" s="10"/>
    </row>
    <row r="119" spans="1:12" x14ac:dyDescent="0.2">
      <c r="A119" s="10"/>
      <c r="B119" s="10"/>
      <c r="C119" s="10"/>
      <c r="D119" s="10"/>
      <c r="E119" s="10"/>
      <c r="F119" s="10"/>
      <c r="G119" s="10"/>
      <c r="H119" s="10"/>
      <c r="I119" s="10"/>
      <c r="J119" s="10"/>
      <c r="K119" s="10"/>
      <c r="L119" s="10"/>
    </row>
    <row r="120" spans="1:12" x14ac:dyDescent="0.2">
      <c r="A120" s="10"/>
      <c r="B120" s="10"/>
      <c r="C120" s="10"/>
      <c r="D120" s="10"/>
      <c r="E120" s="10"/>
      <c r="F120" s="10"/>
      <c r="G120" s="10"/>
      <c r="H120" s="10"/>
      <c r="I120" s="10"/>
      <c r="J120" s="10"/>
      <c r="K120" s="10"/>
      <c r="L120" s="10"/>
    </row>
    <row r="121" spans="1:12" x14ac:dyDescent="0.2">
      <c r="A121" s="10"/>
      <c r="B121" s="10"/>
      <c r="C121" s="10"/>
      <c r="D121" s="10"/>
      <c r="E121" s="10"/>
      <c r="F121" s="10"/>
      <c r="G121" s="10"/>
      <c r="H121" s="10"/>
      <c r="I121" s="10"/>
      <c r="J121" s="10"/>
      <c r="K121" s="10"/>
      <c r="L121" s="10"/>
    </row>
    <row r="122" spans="1:12" x14ac:dyDescent="0.2">
      <c r="A122" s="10"/>
      <c r="B122" s="10"/>
      <c r="C122" s="10"/>
      <c r="D122" s="10"/>
      <c r="E122" s="10"/>
      <c r="F122" s="10"/>
      <c r="G122" s="10"/>
      <c r="H122" s="10"/>
      <c r="I122" s="10"/>
      <c r="J122" s="10"/>
      <c r="K122" s="10"/>
      <c r="L122" s="10"/>
    </row>
    <row r="123" spans="1:12" x14ac:dyDescent="0.2">
      <c r="A123" s="10"/>
      <c r="B123" s="10"/>
      <c r="C123" s="10"/>
      <c r="D123" s="10"/>
      <c r="E123" s="10"/>
      <c r="F123" s="10"/>
      <c r="G123" s="10"/>
      <c r="H123" s="10"/>
      <c r="I123" s="10"/>
      <c r="J123" s="10"/>
      <c r="K123" s="10"/>
      <c r="L123" s="10"/>
    </row>
  </sheetData>
  <sheetProtection algorithmName="SHA-512" hashValue="P3BDusMUPQNhO+6PXVl3ajlGd0rgY58B/SyRcLVhX8W/jwnxWQ5z6awLvbt9dQhXJWNP7Y5ZB8lnyiI4MLBENQ==" saltValue="G+UtHqOB3gUGFPLeLR4z5w==" spinCount="100000" sheet="1" objects="1" scenarios="1"/>
  <protectedRanges>
    <protectedRange sqref="F107:F108" name="Stream buffer requirement 2_3_1"/>
    <protectedRange sqref="F99:F103 F105" name="Stream buffer requirement_3_1"/>
  </protectedRanges>
  <mergeCells count="18">
    <mergeCell ref="A67:H67"/>
    <mergeCell ref="B70:C70"/>
    <mergeCell ref="A98:I98"/>
    <mergeCell ref="B114:G114"/>
    <mergeCell ref="B60:C60"/>
    <mergeCell ref="B61:C61"/>
    <mergeCell ref="B64:C64"/>
    <mergeCell ref="B87:C87"/>
    <mergeCell ref="B85:C85"/>
    <mergeCell ref="B63:C63"/>
    <mergeCell ref="B62:C62"/>
    <mergeCell ref="A73:H73"/>
    <mergeCell ref="B2:J2"/>
    <mergeCell ref="D13:I13"/>
    <mergeCell ref="B3:J3"/>
    <mergeCell ref="A5:I5"/>
    <mergeCell ref="A22:I22"/>
    <mergeCell ref="D14:I14"/>
  </mergeCells>
  <dataValidations count="2">
    <dataValidation type="list" allowBlank="1" showInputMessage="1" showErrorMessage="1" sqref="D16:D19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52:D65555 IZ65552:IZ65555 SV65552:SV65555 ACR65552:ACR65555 AMN65552:AMN65555 AWJ65552:AWJ65555 BGF65552:BGF65555 BQB65552:BQB65555 BZX65552:BZX65555 CJT65552:CJT65555 CTP65552:CTP65555 DDL65552:DDL65555 DNH65552:DNH65555 DXD65552:DXD65555 EGZ65552:EGZ65555 EQV65552:EQV65555 FAR65552:FAR65555 FKN65552:FKN65555 FUJ65552:FUJ65555 GEF65552:GEF65555 GOB65552:GOB65555 GXX65552:GXX65555 HHT65552:HHT65555 HRP65552:HRP65555 IBL65552:IBL65555 ILH65552:ILH65555 IVD65552:IVD65555 JEZ65552:JEZ65555 JOV65552:JOV65555 JYR65552:JYR65555 KIN65552:KIN65555 KSJ65552:KSJ65555 LCF65552:LCF65555 LMB65552:LMB65555 LVX65552:LVX65555 MFT65552:MFT65555 MPP65552:MPP65555 MZL65552:MZL65555 NJH65552:NJH65555 NTD65552:NTD65555 OCZ65552:OCZ65555 OMV65552:OMV65555 OWR65552:OWR65555 PGN65552:PGN65555 PQJ65552:PQJ65555 QAF65552:QAF65555 QKB65552:QKB65555 QTX65552:QTX65555 RDT65552:RDT65555 RNP65552:RNP65555 RXL65552:RXL65555 SHH65552:SHH65555 SRD65552:SRD65555 TAZ65552:TAZ65555 TKV65552:TKV65555 TUR65552:TUR65555 UEN65552:UEN65555 UOJ65552:UOJ65555 UYF65552:UYF65555 VIB65552:VIB65555 VRX65552:VRX65555 WBT65552:WBT65555 WLP65552:WLP65555 WVL65552:WVL65555 D131088:D131091 IZ131088:IZ131091 SV131088:SV131091 ACR131088:ACR131091 AMN131088:AMN131091 AWJ131088:AWJ131091 BGF131088:BGF131091 BQB131088:BQB131091 BZX131088:BZX131091 CJT131088:CJT131091 CTP131088:CTP131091 DDL131088:DDL131091 DNH131088:DNH131091 DXD131088:DXD131091 EGZ131088:EGZ131091 EQV131088:EQV131091 FAR131088:FAR131091 FKN131088:FKN131091 FUJ131088:FUJ131091 GEF131088:GEF131091 GOB131088:GOB131091 GXX131088:GXX131091 HHT131088:HHT131091 HRP131088:HRP131091 IBL131088:IBL131091 ILH131088:ILH131091 IVD131088:IVD131091 JEZ131088:JEZ131091 JOV131088:JOV131091 JYR131088:JYR131091 KIN131088:KIN131091 KSJ131088:KSJ131091 LCF131088:LCF131091 LMB131088:LMB131091 LVX131088:LVX131091 MFT131088:MFT131091 MPP131088:MPP131091 MZL131088:MZL131091 NJH131088:NJH131091 NTD131088:NTD131091 OCZ131088:OCZ131091 OMV131088:OMV131091 OWR131088:OWR131091 PGN131088:PGN131091 PQJ131088:PQJ131091 QAF131088:QAF131091 QKB131088:QKB131091 QTX131088:QTX131091 RDT131088:RDT131091 RNP131088:RNP131091 RXL131088:RXL131091 SHH131088:SHH131091 SRD131088:SRD131091 TAZ131088:TAZ131091 TKV131088:TKV131091 TUR131088:TUR131091 UEN131088:UEN131091 UOJ131088:UOJ131091 UYF131088:UYF131091 VIB131088:VIB131091 VRX131088:VRX131091 WBT131088:WBT131091 WLP131088:WLP131091 WVL131088:WVL131091 D196624:D196627 IZ196624:IZ196627 SV196624:SV196627 ACR196624:ACR196627 AMN196624:AMN196627 AWJ196624:AWJ196627 BGF196624:BGF196627 BQB196624:BQB196627 BZX196624:BZX196627 CJT196624:CJT196627 CTP196624:CTP196627 DDL196624:DDL196627 DNH196624:DNH196627 DXD196624:DXD196627 EGZ196624:EGZ196627 EQV196624:EQV196627 FAR196624:FAR196627 FKN196624:FKN196627 FUJ196624:FUJ196627 GEF196624:GEF196627 GOB196624:GOB196627 GXX196624:GXX196627 HHT196624:HHT196627 HRP196624:HRP196627 IBL196624:IBL196627 ILH196624:ILH196627 IVD196624:IVD196627 JEZ196624:JEZ196627 JOV196624:JOV196627 JYR196624:JYR196627 KIN196624:KIN196627 KSJ196624:KSJ196627 LCF196624:LCF196627 LMB196624:LMB196627 LVX196624:LVX196627 MFT196624:MFT196627 MPP196624:MPP196627 MZL196624:MZL196627 NJH196624:NJH196627 NTD196624:NTD196627 OCZ196624:OCZ196627 OMV196624:OMV196627 OWR196624:OWR196627 PGN196624:PGN196627 PQJ196624:PQJ196627 QAF196624:QAF196627 QKB196624:QKB196627 QTX196624:QTX196627 RDT196624:RDT196627 RNP196624:RNP196627 RXL196624:RXL196627 SHH196624:SHH196627 SRD196624:SRD196627 TAZ196624:TAZ196627 TKV196624:TKV196627 TUR196624:TUR196627 UEN196624:UEN196627 UOJ196624:UOJ196627 UYF196624:UYF196627 VIB196624:VIB196627 VRX196624:VRX196627 WBT196624:WBT196627 WLP196624:WLP196627 WVL196624:WVL196627 D262160:D262163 IZ262160:IZ262163 SV262160:SV262163 ACR262160:ACR262163 AMN262160:AMN262163 AWJ262160:AWJ262163 BGF262160:BGF262163 BQB262160:BQB262163 BZX262160:BZX262163 CJT262160:CJT262163 CTP262160:CTP262163 DDL262160:DDL262163 DNH262160:DNH262163 DXD262160:DXD262163 EGZ262160:EGZ262163 EQV262160:EQV262163 FAR262160:FAR262163 FKN262160:FKN262163 FUJ262160:FUJ262163 GEF262160:GEF262163 GOB262160:GOB262163 GXX262160:GXX262163 HHT262160:HHT262163 HRP262160:HRP262163 IBL262160:IBL262163 ILH262160:ILH262163 IVD262160:IVD262163 JEZ262160:JEZ262163 JOV262160:JOV262163 JYR262160:JYR262163 KIN262160:KIN262163 KSJ262160:KSJ262163 LCF262160:LCF262163 LMB262160:LMB262163 LVX262160:LVX262163 MFT262160:MFT262163 MPP262160:MPP262163 MZL262160:MZL262163 NJH262160:NJH262163 NTD262160:NTD262163 OCZ262160:OCZ262163 OMV262160:OMV262163 OWR262160:OWR262163 PGN262160:PGN262163 PQJ262160:PQJ262163 QAF262160:QAF262163 QKB262160:QKB262163 QTX262160:QTX262163 RDT262160:RDT262163 RNP262160:RNP262163 RXL262160:RXL262163 SHH262160:SHH262163 SRD262160:SRD262163 TAZ262160:TAZ262163 TKV262160:TKV262163 TUR262160:TUR262163 UEN262160:UEN262163 UOJ262160:UOJ262163 UYF262160:UYF262163 VIB262160:VIB262163 VRX262160:VRX262163 WBT262160:WBT262163 WLP262160:WLP262163 WVL262160:WVL262163 D327696:D327699 IZ327696:IZ327699 SV327696:SV327699 ACR327696:ACR327699 AMN327696:AMN327699 AWJ327696:AWJ327699 BGF327696:BGF327699 BQB327696:BQB327699 BZX327696:BZX327699 CJT327696:CJT327699 CTP327696:CTP327699 DDL327696:DDL327699 DNH327696:DNH327699 DXD327696:DXD327699 EGZ327696:EGZ327699 EQV327696:EQV327699 FAR327696:FAR327699 FKN327696:FKN327699 FUJ327696:FUJ327699 GEF327696:GEF327699 GOB327696:GOB327699 GXX327696:GXX327699 HHT327696:HHT327699 HRP327696:HRP327699 IBL327696:IBL327699 ILH327696:ILH327699 IVD327696:IVD327699 JEZ327696:JEZ327699 JOV327696:JOV327699 JYR327696:JYR327699 KIN327696:KIN327699 KSJ327696:KSJ327699 LCF327696:LCF327699 LMB327696:LMB327699 LVX327696:LVX327699 MFT327696:MFT327699 MPP327696:MPP327699 MZL327696:MZL327699 NJH327696:NJH327699 NTD327696:NTD327699 OCZ327696:OCZ327699 OMV327696:OMV327699 OWR327696:OWR327699 PGN327696:PGN327699 PQJ327696:PQJ327699 QAF327696:QAF327699 QKB327696:QKB327699 QTX327696:QTX327699 RDT327696:RDT327699 RNP327696:RNP327699 RXL327696:RXL327699 SHH327696:SHH327699 SRD327696:SRD327699 TAZ327696:TAZ327699 TKV327696:TKV327699 TUR327696:TUR327699 UEN327696:UEN327699 UOJ327696:UOJ327699 UYF327696:UYF327699 VIB327696:VIB327699 VRX327696:VRX327699 WBT327696:WBT327699 WLP327696:WLP327699 WVL327696:WVL327699 D393232:D393235 IZ393232:IZ393235 SV393232:SV393235 ACR393232:ACR393235 AMN393232:AMN393235 AWJ393232:AWJ393235 BGF393232:BGF393235 BQB393232:BQB393235 BZX393232:BZX393235 CJT393232:CJT393235 CTP393232:CTP393235 DDL393232:DDL393235 DNH393232:DNH393235 DXD393232:DXD393235 EGZ393232:EGZ393235 EQV393232:EQV393235 FAR393232:FAR393235 FKN393232:FKN393235 FUJ393232:FUJ393235 GEF393232:GEF393235 GOB393232:GOB393235 GXX393232:GXX393235 HHT393232:HHT393235 HRP393232:HRP393235 IBL393232:IBL393235 ILH393232:ILH393235 IVD393232:IVD393235 JEZ393232:JEZ393235 JOV393232:JOV393235 JYR393232:JYR393235 KIN393232:KIN393235 KSJ393232:KSJ393235 LCF393232:LCF393235 LMB393232:LMB393235 LVX393232:LVX393235 MFT393232:MFT393235 MPP393232:MPP393235 MZL393232:MZL393235 NJH393232:NJH393235 NTD393232:NTD393235 OCZ393232:OCZ393235 OMV393232:OMV393235 OWR393232:OWR393235 PGN393232:PGN393235 PQJ393232:PQJ393235 QAF393232:QAF393235 QKB393232:QKB393235 QTX393232:QTX393235 RDT393232:RDT393235 RNP393232:RNP393235 RXL393232:RXL393235 SHH393232:SHH393235 SRD393232:SRD393235 TAZ393232:TAZ393235 TKV393232:TKV393235 TUR393232:TUR393235 UEN393232:UEN393235 UOJ393232:UOJ393235 UYF393232:UYF393235 VIB393232:VIB393235 VRX393232:VRX393235 WBT393232:WBT393235 WLP393232:WLP393235 WVL393232:WVL393235 D458768:D458771 IZ458768:IZ458771 SV458768:SV458771 ACR458768:ACR458771 AMN458768:AMN458771 AWJ458768:AWJ458771 BGF458768:BGF458771 BQB458768:BQB458771 BZX458768:BZX458771 CJT458768:CJT458771 CTP458768:CTP458771 DDL458768:DDL458771 DNH458768:DNH458771 DXD458768:DXD458771 EGZ458768:EGZ458771 EQV458768:EQV458771 FAR458768:FAR458771 FKN458768:FKN458771 FUJ458768:FUJ458771 GEF458768:GEF458771 GOB458768:GOB458771 GXX458768:GXX458771 HHT458768:HHT458771 HRP458768:HRP458771 IBL458768:IBL458771 ILH458768:ILH458771 IVD458768:IVD458771 JEZ458768:JEZ458771 JOV458768:JOV458771 JYR458768:JYR458771 KIN458768:KIN458771 KSJ458768:KSJ458771 LCF458768:LCF458771 LMB458768:LMB458771 LVX458768:LVX458771 MFT458768:MFT458771 MPP458768:MPP458771 MZL458768:MZL458771 NJH458768:NJH458771 NTD458768:NTD458771 OCZ458768:OCZ458771 OMV458768:OMV458771 OWR458768:OWR458771 PGN458768:PGN458771 PQJ458768:PQJ458771 QAF458768:QAF458771 QKB458768:QKB458771 QTX458768:QTX458771 RDT458768:RDT458771 RNP458768:RNP458771 RXL458768:RXL458771 SHH458768:SHH458771 SRD458768:SRD458771 TAZ458768:TAZ458771 TKV458768:TKV458771 TUR458768:TUR458771 UEN458768:UEN458771 UOJ458768:UOJ458771 UYF458768:UYF458771 VIB458768:VIB458771 VRX458768:VRX458771 WBT458768:WBT458771 WLP458768:WLP458771 WVL458768:WVL458771 D524304:D524307 IZ524304:IZ524307 SV524304:SV524307 ACR524304:ACR524307 AMN524304:AMN524307 AWJ524304:AWJ524307 BGF524304:BGF524307 BQB524304:BQB524307 BZX524304:BZX524307 CJT524304:CJT524307 CTP524304:CTP524307 DDL524304:DDL524307 DNH524304:DNH524307 DXD524304:DXD524307 EGZ524304:EGZ524307 EQV524304:EQV524307 FAR524304:FAR524307 FKN524304:FKN524307 FUJ524304:FUJ524307 GEF524304:GEF524307 GOB524304:GOB524307 GXX524304:GXX524307 HHT524304:HHT524307 HRP524304:HRP524307 IBL524304:IBL524307 ILH524304:ILH524307 IVD524304:IVD524307 JEZ524304:JEZ524307 JOV524304:JOV524307 JYR524304:JYR524307 KIN524304:KIN524307 KSJ524304:KSJ524307 LCF524304:LCF524307 LMB524304:LMB524307 LVX524304:LVX524307 MFT524304:MFT524307 MPP524304:MPP524307 MZL524304:MZL524307 NJH524304:NJH524307 NTD524304:NTD524307 OCZ524304:OCZ524307 OMV524304:OMV524307 OWR524304:OWR524307 PGN524304:PGN524307 PQJ524304:PQJ524307 QAF524304:QAF524307 QKB524304:QKB524307 QTX524304:QTX524307 RDT524304:RDT524307 RNP524304:RNP524307 RXL524304:RXL524307 SHH524304:SHH524307 SRD524304:SRD524307 TAZ524304:TAZ524307 TKV524304:TKV524307 TUR524304:TUR524307 UEN524304:UEN524307 UOJ524304:UOJ524307 UYF524304:UYF524307 VIB524304:VIB524307 VRX524304:VRX524307 WBT524304:WBT524307 WLP524304:WLP524307 WVL524304:WVL524307 D589840:D589843 IZ589840:IZ589843 SV589840:SV589843 ACR589840:ACR589843 AMN589840:AMN589843 AWJ589840:AWJ589843 BGF589840:BGF589843 BQB589840:BQB589843 BZX589840:BZX589843 CJT589840:CJT589843 CTP589840:CTP589843 DDL589840:DDL589843 DNH589840:DNH589843 DXD589840:DXD589843 EGZ589840:EGZ589843 EQV589840:EQV589843 FAR589840:FAR589843 FKN589840:FKN589843 FUJ589840:FUJ589843 GEF589840:GEF589843 GOB589840:GOB589843 GXX589840:GXX589843 HHT589840:HHT589843 HRP589840:HRP589843 IBL589840:IBL589843 ILH589840:ILH589843 IVD589840:IVD589843 JEZ589840:JEZ589843 JOV589840:JOV589843 JYR589840:JYR589843 KIN589840:KIN589843 KSJ589840:KSJ589843 LCF589840:LCF589843 LMB589840:LMB589843 LVX589840:LVX589843 MFT589840:MFT589843 MPP589840:MPP589843 MZL589840:MZL589843 NJH589840:NJH589843 NTD589840:NTD589843 OCZ589840:OCZ589843 OMV589840:OMV589843 OWR589840:OWR589843 PGN589840:PGN589843 PQJ589840:PQJ589843 QAF589840:QAF589843 QKB589840:QKB589843 QTX589840:QTX589843 RDT589840:RDT589843 RNP589840:RNP589843 RXL589840:RXL589843 SHH589840:SHH589843 SRD589840:SRD589843 TAZ589840:TAZ589843 TKV589840:TKV589843 TUR589840:TUR589843 UEN589840:UEN589843 UOJ589840:UOJ589843 UYF589840:UYF589843 VIB589840:VIB589843 VRX589840:VRX589843 WBT589840:WBT589843 WLP589840:WLP589843 WVL589840:WVL589843 D655376:D655379 IZ655376:IZ655379 SV655376:SV655379 ACR655376:ACR655379 AMN655376:AMN655379 AWJ655376:AWJ655379 BGF655376:BGF655379 BQB655376:BQB655379 BZX655376:BZX655379 CJT655376:CJT655379 CTP655376:CTP655379 DDL655376:DDL655379 DNH655376:DNH655379 DXD655376:DXD655379 EGZ655376:EGZ655379 EQV655376:EQV655379 FAR655376:FAR655379 FKN655376:FKN655379 FUJ655376:FUJ655379 GEF655376:GEF655379 GOB655376:GOB655379 GXX655376:GXX655379 HHT655376:HHT655379 HRP655376:HRP655379 IBL655376:IBL655379 ILH655376:ILH655379 IVD655376:IVD655379 JEZ655376:JEZ655379 JOV655376:JOV655379 JYR655376:JYR655379 KIN655376:KIN655379 KSJ655376:KSJ655379 LCF655376:LCF655379 LMB655376:LMB655379 LVX655376:LVX655379 MFT655376:MFT655379 MPP655376:MPP655379 MZL655376:MZL655379 NJH655376:NJH655379 NTD655376:NTD655379 OCZ655376:OCZ655379 OMV655376:OMV655379 OWR655376:OWR655379 PGN655376:PGN655379 PQJ655376:PQJ655379 QAF655376:QAF655379 QKB655376:QKB655379 QTX655376:QTX655379 RDT655376:RDT655379 RNP655376:RNP655379 RXL655376:RXL655379 SHH655376:SHH655379 SRD655376:SRD655379 TAZ655376:TAZ655379 TKV655376:TKV655379 TUR655376:TUR655379 UEN655376:UEN655379 UOJ655376:UOJ655379 UYF655376:UYF655379 VIB655376:VIB655379 VRX655376:VRX655379 WBT655376:WBT655379 WLP655376:WLP655379 WVL655376:WVL655379 D720912:D720915 IZ720912:IZ720915 SV720912:SV720915 ACR720912:ACR720915 AMN720912:AMN720915 AWJ720912:AWJ720915 BGF720912:BGF720915 BQB720912:BQB720915 BZX720912:BZX720915 CJT720912:CJT720915 CTP720912:CTP720915 DDL720912:DDL720915 DNH720912:DNH720915 DXD720912:DXD720915 EGZ720912:EGZ720915 EQV720912:EQV720915 FAR720912:FAR720915 FKN720912:FKN720915 FUJ720912:FUJ720915 GEF720912:GEF720915 GOB720912:GOB720915 GXX720912:GXX720915 HHT720912:HHT720915 HRP720912:HRP720915 IBL720912:IBL720915 ILH720912:ILH720915 IVD720912:IVD720915 JEZ720912:JEZ720915 JOV720912:JOV720915 JYR720912:JYR720915 KIN720912:KIN720915 KSJ720912:KSJ720915 LCF720912:LCF720915 LMB720912:LMB720915 LVX720912:LVX720915 MFT720912:MFT720915 MPP720912:MPP720915 MZL720912:MZL720915 NJH720912:NJH720915 NTD720912:NTD720915 OCZ720912:OCZ720915 OMV720912:OMV720915 OWR720912:OWR720915 PGN720912:PGN720915 PQJ720912:PQJ720915 QAF720912:QAF720915 QKB720912:QKB720915 QTX720912:QTX720915 RDT720912:RDT720915 RNP720912:RNP720915 RXL720912:RXL720915 SHH720912:SHH720915 SRD720912:SRD720915 TAZ720912:TAZ720915 TKV720912:TKV720915 TUR720912:TUR720915 UEN720912:UEN720915 UOJ720912:UOJ720915 UYF720912:UYF720915 VIB720912:VIB720915 VRX720912:VRX720915 WBT720912:WBT720915 WLP720912:WLP720915 WVL720912:WVL720915 D786448:D786451 IZ786448:IZ786451 SV786448:SV786451 ACR786448:ACR786451 AMN786448:AMN786451 AWJ786448:AWJ786451 BGF786448:BGF786451 BQB786448:BQB786451 BZX786448:BZX786451 CJT786448:CJT786451 CTP786448:CTP786451 DDL786448:DDL786451 DNH786448:DNH786451 DXD786448:DXD786451 EGZ786448:EGZ786451 EQV786448:EQV786451 FAR786448:FAR786451 FKN786448:FKN786451 FUJ786448:FUJ786451 GEF786448:GEF786451 GOB786448:GOB786451 GXX786448:GXX786451 HHT786448:HHT786451 HRP786448:HRP786451 IBL786448:IBL786451 ILH786448:ILH786451 IVD786448:IVD786451 JEZ786448:JEZ786451 JOV786448:JOV786451 JYR786448:JYR786451 KIN786448:KIN786451 KSJ786448:KSJ786451 LCF786448:LCF786451 LMB786448:LMB786451 LVX786448:LVX786451 MFT786448:MFT786451 MPP786448:MPP786451 MZL786448:MZL786451 NJH786448:NJH786451 NTD786448:NTD786451 OCZ786448:OCZ786451 OMV786448:OMV786451 OWR786448:OWR786451 PGN786448:PGN786451 PQJ786448:PQJ786451 QAF786448:QAF786451 QKB786448:QKB786451 QTX786448:QTX786451 RDT786448:RDT786451 RNP786448:RNP786451 RXL786448:RXL786451 SHH786448:SHH786451 SRD786448:SRD786451 TAZ786448:TAZ786451 TKV786448:TKV786451 TUR786448:TUR786451 UEN786448:UEN786451 UOJ786448:UOJ786451 UYF786448:UYF786451 VIB786448:VIB786451 VRX786448:VRX786451 WBT786448:WBT786451 WLP786448:WLP786451 WVL786448:WVL786451 D851984:D851987 IZ851984:IZ851987 SV851984:SV851987 ACR851984:ACR851987 AMN851984:AMN851987 AWJ851984:AWJ851987 BGF851984:BGF851987 BQB851984:BQB851987 BZX851984:BZX851987 CJT851984:CJT851987 CTP851984:CTP851987 DDL851984:DDL851987 DNH851984:DNH851987 DXD851984:DXD851987 EGZ851984:EGZ851987 EQV851984:EQV851987 FAR851984:FAR851987 FKN851984:FKN851987 FUJ851984:FUJ851987 GEF851984:GEF851987 GOB851984:GOB851987 GXX851984:GXX851987 HHT851984:HHT851987 HRP851984:HRP851987 IBL851984:IBL851987 ILH851984:ILH851987 IVD851984:IVD851987 JEZ851984:JEZ851987 JOV851984:JOV851987 JYR851984:JYR851987 KIN851984:KIN851987 KSJ851984:KSJ851987 LCF851984:LCF851987 LMB851984:LMB851987 LVX851984:LVX851987 MFT851984:MFT851987 MPP851984:MPP851987 MZL851984:MZL851987 NJH851984:NJH851987 NTD851984:NTD851987 OCZ851984:OCZ851987 OMV851984:OMV851987 OWR851984:OWR851987 PGN851984:PGN851987 PQJ851984:PQJ851987 QAF851984:QAF851987 QKB851984:QKB851987 QTX851984:QTX851987 RDT851984:RDT851987 RNP851984:RNP851987 RXL851984:RXL851987 SHH851984:SHH851987 SRD851984:SRD851987 TAZ851984:TAZ851987 TKV851984:TKV851987 TUR851984:TUR851987 UEN851984:UEN851987 UOJ851984:UOJ851987 UYF851984:UYF851987 VIB851984:VIB851987 VRX851984:VRX851987 WBT851984:WBT851987 WLP851984:WLP851987 WVL851984:WVL851987 D917520:D917523 IZ917520:IZ917523 SV917520:SV917523 ACR917520:ACR917523 AMN917520:AMN917523 AWJ917520:AWJ917523 BGF917520:BGF917523 BQB917520:BQB917523 BZX917520:BZX917523 CJT917520:CJT917523 CTP917520:CTP917523 DDL917520:DDL917523 DNH917520:DNH917523 DXD917520:DXD917523 EGZ917520:EGZ917523 EQV917520:EQV917523 FAR917520:FAR917523 FKN917520:FKN917523 FUJ917520:FUJ917523 GEF917520:GEF917523 GOB917520:GOB917523 GXX917520:GXX917523 HHT917520:HHT917523 HRP917520:HRP917523 IBL917520:IBL917523 ILH917520:ILH917523 IVD917520:IVD917523 JEZ917520:JEZ917523 JOV917520:JOV917523 JYR917520:JYR917523 KIN917520:KIN917523 KSJ917520:KSJ917523 LCF917520:LCF917523 LMB917520:LMB917523 LVX917520:LVX917523 MFT917520:MFT917523 MPP917520:MPP917523 MZL917520:MZL917523 NJH917520:NJH917523 NTD917520:NTD917523 OCZ917520:OCZ917523 OMV917520:OMV917523 OWR917520:OWR917523 PGN917520:PGN917523 PQJ917520:PQJ917523 QAF917520:QAF917523 QKB917520:QKB917523 QTX917520:QTX917523 RDT917520:RDT917523 RNP917520:RNP917523 RXL917520:RXL917523 SHH917520:SHH917523 SRD917520:SRD917523 TAZ917520:TAZ917523 TKV917520:TKV917523 TUR917520:TUR917523 UEN917520:UEN917523 UOJ917520:UOJ917523 UYF917520:UYF917523 VIB917520:VIB917523 VRX917520:VRX917523 WBT917520:WBT917523 WLP917520:WLP917523 WVL917520:WVL917523 D983056:D983059 IZ983056:IZ983059 SV983056:SV983059 ACR983056:ACR983059 AMN983056:AMN983059 AWJ983056:AWJ983059 BGF983056:BGF983059 BQB983056:BQB983059 BZX983056:BZX983059 CJT983056:CJT983059 CTP983056:CTP983059 DDL983056:DDL983059 DNH983056:DNH983059 DXD983056:DXD983059 EGZ983056:EGZ983059 EQV983056:EQV983059 FAR983056:FAR983059 FKN983056:FKN983059 FUJ983056:FUJ983059 GEF983056:GEF983059 GOB983056:GOB983059 GXX983056:GXX983059 HHT983056:HHT983059 HRP983056:HRP983059 IBL983056:IBL983059 ILH983056:ILH983059 IVD983056:IVD983059 JEZ983056:JEZ983059 JOV983056:JOV983059 JYR983056:JYR983059 KIN983056:KIN983059 KSJ983056:KSJ983059 LCF983056:LCF983059 LMB983056:LMB983059 LVX983056:LVX983059 MFT983056:MFT983059 MPP983056:MPP983059 MZL983056:MZL983059 NJH983056:NJH983059 NTD983056:NTD983059 OCZ983056:OCZ983059 OMV983056:OMV983059 OWR983056:OWR983059 PGN983056:PGN983059 PQJ983056:PQJ983059 QAF983056:QAF983059 QKB983056:QKB983059 QTX983056:QTX983059 RDT983056:RDT983059 RNP983056:RNP983059 RXL983056:RXL983059 SHH983056:SHH983059 SRD983056:SRD983059 TAZ983056:TAZ983059 TKV983056:TKV983059 TUR983056:TUR983059 UEN983056:UEN983059 UOJ983056:UOJ983059 UYF983056:UYF983059 VIB983056:VIB983059 VRX983056:VRX983059 WBT983056:WBT983059 WLP983056:WLP983059 WVL983056:WVL983059" xr:uid="{70C160FF-8DA0-4160-97D9-122333F9E41E}">
      <formula1>"Y,N"</formula1>
    </dataValidation>
    <dataValidation type="list" allowBlank="1" showInputMessage="1" showErrorMessage="1" sqref="F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xr:uid="{EFC8751C-A7C2-4209-AA6A-F5C426C1FC11}">
      <formula1>$I$3:$I$4</formula1>
    </dataValidation>
  </dataValidations>
  <pageMargins left="0.25" right="0.25" top="0.75" bottom="0.75" header="0.3" footer="0.3"/>
  <pageSetup paperSize="5"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AD95-7DCB-44AA-AF31-105B36420318}">
  <dimension ref="A1:J49"/>
  <sheetViews>
    <sheetView workbookViewId="0">
      <selection activeCell="E14" sqref="E14"/>
    </sheetView>
  </sheetViews>
  <sheetFormatPr defaultRowHeight="12.75" x14ac:dyDescent="0.2"/>
  <cols>
    <col min="1" max="1" width="3.7109375" customWidth="1"/>
    <col min="2" max="2" width="27.28515625" customWidth="1"/>
    <col min="3" max="3" width="19.5703125" customWidth="1"/>
    <col min="4" max="4" width="9.140625" customWidth="1"/>
    <col min="5" max="5" width="10" customWidth="1"/>
    <col min="6" max="6" width="11.7109375" customWidth="1"/>
    <col min="7" max="7" width="15" customWidth="1"/>
    <col min="10" max="10" width="9.140625" customWidth="1"/>
  </cols>
  <sheetData>
    <row r="1" spans="1:10" x14ac:dyDescent="0.2">
      <c r="B1" s="351" t="s">
        <v>158</v>
      </c>
      <c r="C1" s="351"/>
      <c r="D1" s="351"/>
      <c r="E1" s="351"/>
      <c r="F1" s="351"/>
      <c r="G1" s="351"/>
    </row>
    <row r="2" spans="1:10" x14ac:dyDescent="0.2">
      <c r="B2" s="351" t="s">
        <v>159</v>
      </c>
      <c r="C2" s="351"/>
      <c r="D2" s="351"/>
      <c r="E2" s="351"/>
      <c r="F2" s="351"/>
      <c r="G2" s="351"/>
    </row>
    <row r="3" spans="1:10" x14ac:dyDescent="0.2">
      <c r="B3" s="351" t="s">
        <v>224</v>
      </c>
      <c r="C3" s="351"/>
      <c r="D3" s="351"/>
      <c r="E3" s="351"/>
      <c r="F3" s="351"/>
      <c r="G3" s="351"/>
    </row>
    <row r="4" spans="1:10" ht="13.5" thickBot="1" x14ac:dyDescent="0.25">
      <c r="B4" s="10"/>
      <c r="C4" s="10"/>
      <c r="D4" s="10"/>
      <c r="E4" s="10"/>
      <c r="F4" s="10"/>
      <c r="G4" s="10"/>
    </row>
    <row r="5" spans="1:10" ht="13.5" thickBot="1" x14ac:dyDescent="0.25">
      <c r="B5" s="372" t="s">
        <v>160</v>
      </c>
      <c r="C5" s="375"/>
      <c r="D5" s="375"/>
      <c r="E5" s="375"/>
      <c r="F5" s="375"/>
      <c r="G5" s="376"/>
    </row>
    <row r="6" spans="1:10" x14ac:dyDescent="0.2">
      <c r="A6">
        <v>1</v>
      </c>
      <c r="B6" s="12" t="s">
        <v>161</v>
      </c>
      <c r="C6" s="377"/>
      <c r="D6" s="378"/>
      <c r="E6" s="378"/>
      <c r="F6" s="378"/>
      <c r="G6" s="379"/>
    </row>
    <row r="7" spans="1:10" x14ac:dyDescent="0.2">
      <c r="A7">
        <v>2</v>
      </c>
      <c r="B7" s="12" t="s">
        <v>162</v>
      </c>
      <c r="C7" s="62"/>
      <c r="D7" s="63"/>
      <c r="E7" s="63"/>
      <c r="F7" s="60"/>
      <c r="G7" s="61"/>
    </row>
    <row r="8" spans="1:10" x14ac:dyDescent="0.2">
      <c r="A8">
        <v>3</v>
      </c>
      <c r="B8" s="12" t="s">
        <v>163</v>
      </c>
      <c r="C8" s="59"/>
      <c r="D8" s="60"/>
      <c r="E8" s="145"/>
      <c r="F8" s="82" t="s">
        <v>7</v>
      </c>
      <c r="G8" s="79"/>
      <c r="J8" s="147" t="s">
        <v>13</v>
      </c>
    </row>
    <row r="9" spans="1:10" x14ac:dyDescent="0.2">
      <c r="A9">
        <v>4</v>
      </c>
      <c r="B9" s="28" t="s">
        <v>164</v>
      </c>
      <c r="C9" s="380"/>
      <c r="D9" s="381"/>
      <c r="E9" s="382"/>
      <c r="F9" s="81" t="s">
        <v>7</v>
      </c>
      <c r="G9" s="80"/>
      <c r="J9" s="148" t="s">
        <v>11</v>
      </c>
    </row>
    <row r="10" spans="1:10" x14ac:dyDescent="0.2">
      <c r="B10" s="12"/>
      <c r="C10" s="84"/>
      <c r="D10" s="84"/>
      <c r="E10" s="85"/>
      <c r="F10" s="64"/>
      <c r="G10" s="83"/>
    </row>
    <row r="11" spans="1:10" x14ac:dyDescent="0.2">
      <c r="A11">
        <v>5</v>
      </c>
      <c r="B11" s="11" t="s">
        <v>165</v>
      </c>
      <c r="C11" s="53"/>
      <c r="D11" s="53"/>
      <c r="E11" s="65"/>
      <c r="F11" s="10"/>
      <c r="G11" s="38"/>
    </row>
    <row r="12" spans="1:10" x14ac:dyDescent="0.2">
      <c r="A12">
        <v>6</v>
      </c>
      <c r="B12" s="12" t="s">
        <v>166</v>
      </c>
      <c r="C12" s="10"/>
      <c r="D12" s="10"/>
      <c r="E12" s="65"/>
      <c r="F12" s="10" t="s">
        <v>195</v>
      </c>
      <c r="G12" s="38"/>
    </row>
    <row r="13" spans="1:10" x14ac:dyDescent="0.2">
      <c r="A13">
        <v>7</v>
      </c>
      <c r="B13" s="12" t="s">
        <v>2</v>
      </c>
      <c r="C13" s="10"/>
      <c r="D13" s="10"/>
      <c r="E13" s="16"/>
      <c r="F13" s="10" t="s">
        <v>61</v>
      </c>
      <c r="G13" s="38"/>
    </row>
    <row r="14" spans="1:10" x14ac:dyDescent="0.2">
      <c r="A14">
        <v>8</v>
      </c>
      <c r="B14" s="22" t="s">
        <v>167</v>
      </c>
      <c r="C14" s="41"/>
      <c r="D14" s="41"/>
      <c r="E14" s="16"/>
      <c r="F14" s="41" t="s">
        <v>61</v>
      </c>
      <c r="G14" s="58"/>
    </row>
    <row r="15" spans="1:10" ht="13.5" thickBot="1" x14ac:dyDescent="0.25">
      <c r="B15" s="12"/>
      <c r="C15" s="10"/>
      <c r="D15" s="10"/>
      <c r="E15" s="54"/>
      <c r="F15" s="10"/>
      <c r="G15" s="10"/>
    </row>
    <row r="16" spans="1:10" ht="13.5" thickBot="1" x14ac:dyDescent="0.25">
      <c r="B16" s="372" t="s">
        <v>168</v>
      </c>
      <c r="C16" s="373"/>
      <c r="D16" s="373"/>
      <c r="E16" s="373"/>
      <c r="F16" s="373"/>
      <c r="G16" s="374"/>
    </row>
    <row r="17" spans="1:7" x14ac:dyDescent="0.2">
      <c r="A17">
        <v>9</v>
      </c>
      <c r="B17" s="12" t="s">
        <v>169</v>
      </c>
      <c r="C17" s="10"/>
      <c r="D17" s="38"/>
      <c r="E17" s="68"/>
      <c r="F17" s="56" t="s">
        <v>170</v>
      </c>
      <c r="G17" s="386" t="str">
        <f>IF(E14=0,"",E17/E14)</f>
        <v/>
      </c>
    </row>
    <row r="18" spans="1:7" x14ac:dyDescent="0.2">
      <c r="A18">
        <v>10</v>
      </c>
      <c r="B18" s="12" t="s">
        <v>171</v>
      </c>
      <c r="C18" s="10"/>
      <c r="D18" s="38"/>
      <c r="E18" s="16"/>
      <c r="F18" s="10"/>
      <c r="G18" s="38"/>
    </row>
    <row r="19" spans="1:7" x14ac:dyDescent="0.2">
      <c r="A19">
        <v>11</v>
      </c>
      <c r="B19" s="12" t="s">
        <v>172</v>
      </c>
      <c r="C19" s="10"/>
      <c r="D19" s="38"/>
      <c r="E19" s="132">
        <f>E18</f>
        <v>0</v>
      </c>
      <c r="F19" s="10"/>
      <c r="G19" s="387" t="str">
        <f>IF(E17=0,"",E19/E17)</f>
        <v/>
      </c>
    </row>
    <row r="20" spans="1:7" x14ac:dyDescent="0.2">
      <c r="A20">
        <v>12</v>
      </c>
      <c r="B20" s="12" t="s">
        <v>173</v>
      </c>
      <c r="C20" s="10"/>
      <c r="D20" s="38"/>
      <c r="E20" s="16"/>
      <c r="F20" s="10"/>
      <c r="G20" s="38"/>
    </row>
    <row r="21" spans="1:7" x14ac:dyDescent="0.2">
      <c r="A21">
        <v>14</v>
      </c>
      <c r="B21" s="25" t="s">
        <v>174</v>
      </c>
      <c r="C21" s="87"/>
      <c r="D21" s="88"/>
      <c r="E21" s="70">
        <f>E19</f>
        <v>0</v>
      </c>
      <c r="F21" s="41" t="s">
        <v>61</v>
      </c>
      <c r="G21" s="58"/>
    </row>
    <row r="22" spans="1:7" ht="13.5" thickBot="1" x14ac:dyDescent="0.25">
      <c r="B22" s="10"/>
      <c r="C22" s="10"/>
      <c r="D22" s="10"/>
      <c r="E22" s="15"/>
      <c r="F22" s="10"/>
      <c r="G22" s="10"/>
    </row>
    <row r="23" spans="1:7" ht="13.5" thickBot="1" x14ac:dyDescent="0.25">
      <c r="B23" s="372" t="s">
        <v>175</v>
      </c>
      <c r="C23" s="373"/>
      <c r="D23" s="373"/>
      <c r="E23" s="373"/>
      <c r="F23" s="373"/>
      <c r="G23" s="374"/>
    </row>
    <row r="24" spans="1:7" x14ac:dyDescent="0.2">
      <c r="A24">
        <v>15</v>
      </c>
      <c r="B24" s="12" t="s">
        <v>34</v>
      </c>
      <c r="C24" s="10"/>
      <c r="D24" s="38"/>
      <c r="E24" s="66"/>
      <c r="F24" s="10"/>
      <c r="G24" s="38"/>
    </row>
    <row r="25" spans="1:7" x14ac:dyDescent="0.2">
      <c r="A25">
        <v>16</v>
      </c>
      <c r="B25" s="12" t="s">
        <v>176</v>
      </c>
      <c r="C25" s="10"/>
      <c r="D25" s="38"/>
      <c r="E25" s="16"/>
      <c r="F25" s="10" t="s">
        <v>37</v>
      </c>
      <c r="G25" s="385">
        <f>((E25+E26+E31)*43560)*0.3</f>
        <v>0</v>
      </c>
    </row>
    <row r="26" spans="1:7" x14ac:dyDescent="0.2">
      <c r="A26">
        <v>17</v>
      </c>
      <c r="B26" s="12" t="s">
        <v>38</v>
      </c>
      <c r="C26" s="10"/>
      <c r="D26" s="38"/>
      <c r="E26" s="16"/>
      <c r="F26" s="10"/>
      <c r="G26" s="38"/>
    </row>
    <row r="27" spans="1:7" x14ac:dyDescent="0.2">
      <c r="A27">
        <v>18</v>
      </c>
      <c r="B27" s="12" t="s">
        <v>177</v>
      </c>
      <c r="C27" s="10"/>
      <c r="D27" s="38"/>
      <c r="E27" s="16"/>
      <c r="F27" s="10"/>
      <c r="G27" s="38"/>
    </row>
    <row r="28" spans="1:7" x14ac:dyDescent="0.2">
      <c r="A28">
        <v>19</v>
      </c>
      <c r="B28" s="3" t="s">
        <v>178</v>
      </c>
      <c r="C28" s="12"/>
      <c r="D28" s="10"/>
      <c r="E28" s="16"/>
      <c r="F28" s="54"/>
      <c r="G28" s="38"/>
    </row>
    <row r="29" spans="1:7" x14ac:dyDescent="0.2">
      <c r="A29">
        <v>20</v>
      </c>
      <c r="B29" s="12" t="s">
        <v>179</v>
      </c>
      <c r="C29" s="10"/>
      <c r="D29" s="10"/>
      <c r="E29" s="16"/>
      <c r="F29" s="78"/>
      <c r="G29" s="38"/>
    </row>
    <row r="30" spans="1:7" x14ac:dyDescent="0.2">
      <c r="A30">
        <v>21</v>
      </c>
      <c r="B30" s="12" t="s">
        <v>180</v>
      </c>
      <c r="C30" s="10"/>
      <c r="D30" s="178"/>
      <c r="E30" s="21">
        <f>D30/2</f>
        <v>0</v>
      </c>
      <c r="F30" s="78"/>
      <c r="G30" s="38"/>
    </row>
    <row r="31" spans="1:7" x14ac:dyDescent="0.2">
      <c r="A31">
        <v>22</v>
      </c>
      <c r="B31" s="12" t="s">
        <v>181</v>
      </c>
      <c r="D31" s="57" t="s">
        <v>44</v>
      </c>
      <c r="E31" s="16"/>
      <c r="F31" s="10"/>
      <c r="G31" s="38"/>
    </row>
    <row r="32" spans="1:7" x14ac:dyDescent="0.2">
      <c r="A32">
        <v>23</v>
      </c>
      <c r="B32" s="12" t="s">
        <v>182</v>
      </c>
      <c r="C32" s="10"/>
      <c r="D32" s="57" t="s">
        <v>44</v>
      </c>
      <c r="E32" s="16"/>
      <c r="F32" s="10"/>
      <c r="G32" s="38"/>
    </row>
    <row r="33" spans="1:10" x14ac:dyDescent="0.2">
      <c r="A33">
        <v>24</v>
      </c>
      <c r="B33" s="12" t="s">
        <v>183</v>
      </c>
      <c r="C33" s="10"/>
      <c r="D33" s="38"/>
      <c r="E33" s="16"/>
      <c r="F33" s="10"/>
      <c r="G33" s="38"/>
    </row>
    <row r="34" spans="1:10" x14ac:dyDescent="0.2">
      <c r="A34">
        <v>25</v>
      </c>
      <c r="B34" s="12" t="s">
        <v>184</v>
      </c>
      <c r="C34" s="10"/>
      <c r="D34" s="38"/>
      <c r="E34" s="16"/>
      <c r="F34" s="12"/>
      <c r="G34" s="38"/>
    </row>
    <row r="35" spans="1:10" x14ac:dyDescent="0.2">
      <c r="A35">
        <v>26</v>
      </c>
      <c r="B35" s="12" t="s">
        <v>185</v>
      </c>
      <c r="C35" s="10"/>
      <c r="D35" s="38"/>
      <c r="E35" s="16"/>
      <c r="F35" s="10" t="s">
        <v>48</v>
      </c>
      <c r="G35" s="71">
        <f>IF(E12="Y",(E35*(0.9*43560)),E35*(1.08*43560))</f>
        <v>0</v>
      </c>
    </row>
    <row r="36" spans="1:10" x14ac:dyDescent="0.2">
      <c r="A36">
        <v>28</v>
      </c>
      <c r="B36" s="25" t="s">
        <v>186</v>
      </c>
      <c r="C36" s="87"/>
      <c r="D36" s="88"/>
      <c r="E36" s="70">
        <f>SUM(E24:E35)</f>
        <v>0</v>
      </c>
      <c r="F36" s="41" t="s">
        <v>56</v>
      </c>
      <c r="G36" s="58"/>
    </row>
    <row r="37" spans="1:10" x14ac:dyDescent="0.2">
      <c r="B37" s="10"/>
      <c r="C37" s="10"/>
      <c r="D37" s="10"/>
      <c r="E37" s="15"/>
      <c r="F37" s="10"/>
      <c r="G37" s="10"/>
    </row>
    <row r="38" spans="1:10" x14ac:dyDescent="0.2">
      <c r="A38" s="8">
        <v>29</v>
      </c>
      <c r="B38" s="25" t="s">
        <v>187</v>
      </c>
      <c r="C38" s="87"/>
      <c r="D38" s="87"/>
      <c r="E38" s="87"/>
      <c r="F38" s="87"/>
      <c r="G38" s="98"/>
    </row>
    <row r="39" spans="1:10" x14ac:dyDescent="0.2">
      <c r="A39" s="8">
        <v>30</v>
      </c>
      <c r="B39" s="10" t="s">
        <v>188</v>
      </c>
      <c r="C39" s="39"/>
      <c r="D39" s="39"/>
      <c r="E39" s="39"/>
      <c r="F39" s="39"/>
      <c r="G39" s="16">
        <v>0</v>
      </c>
      <c r="H39" s="9" t="s">
        <v>61</v>
      </c>
    </row>
    <row r="40" spans="1:10" x14ac:dyDescent="0.2">
      <c r="A40" s="8">
        <v>31</v>
      </c>
      <c r="B40" s="10" t="s">
        <v>189</v>
      </c>
      <c r="C40" s="10"/>
      <c r="D40" s="10"/>
      <c r="E40" s="10"/>
      <c r="F40" s="10"/>
      <c r="G40" s="146" t="s">
        <v>13</v>
      </c>
      <c r="H40" s="177" t="s">
        <v>204</v>
      </c>
    </row>
    <row r="41" spans="1:10" x14ac:dyDescent="0.2">
      <c r="A41" s="8">
        <v>32</v>
      </c>
      <c r="B41" s="10" t="s">
        <v>190</v>
      </c>
      <c r="C41" s="39"/>
      <c r="D41" s="39"/>
      <c r="E41" s="39"/>
      <c r="F41" s="39"/>
      <c r="G41" s="68">
        <v>0</v>
      </c>
      <c r="H41" s="9" t="s">
        <v>61</v>
      </c>
    </row>
    <row r="42" spans="1:10" x14ac:dyDescent="0.2">
      <c r="A42" s="8">
        <v>33</v>
      </c>
      <c r="B42" s="39" t="s">
        <v>191</v>
      </c>
      <c r="C42" s="39"/>
      <c r="D42" s="39"/>
      <c r="E42" s="39"/>
      <c r="F42" s="39"/>
      <c r="G42" s="29">
        <f>G39-G41</f>
        <v>0</v>
      </c>
      <c r="H42" s="9" t="s">
        <v>61</v>
      </c>
      <c r="J42" s="9"/>
    </row>
    <row r="43" spans="1:10" x14ac:dyDescent="0.2">
      <c r="A43" s="8">
        <v>34</v>
      </c>
      <c r="B43" s="10" t="s">
        <v>214</v>
      </c>
      <c r="C43" s="10"/>
      <c r="D43" s="10"/>
      <c r="E43" s="10"/>
      <c r="F43" s="10"/>
      <c r="G43" s="80" t="s">
        <v>13</v>
      </c>
      <c r="H43" s="177" t="s">
        <v>215</v>
      </c>
    </row>
    <row r="44" spans="1:10" x14ac:dyDescent="0.2">
      <c r="B44" s="10"/>
      <c r="C44" s="10"/>
      <c r="D44" s="10"/>
      <c r="E44" s="10"/>
      <c r="F44" s="10"/>
      <c r="G44" s="10"/>
    </row>
    <row r="45" spans="1:10" x14ac:dyDescent="0.2">
      <c r="B45" s="67"/>
      <c r="C45" s="10"/>
      <c r="D45" s="10"/>
      <c r="E45" s="10"/>
      <c r="F45" s="10"/>
      <c r="G45" s="10"/>
    </row>
    <row r="46" spans="1:10" x14ac:dyDescent="0.2">
      <c r="B46" s="41"/>
      <c r="C46" s="41"/>
      <c r="D46" s="41"/>
      <c r="E46" s="41"/>
      <c r="F46" s="41"/>
      <c r="G46" s="41"/>
    </row>
    <row r="47" spans="1:10" x14ac:dyDescent="0.2">
      <c r="A47">
        <v>34</v>
      </c>
      <c r="B47" s="10" t="s">
        <v>68</v>
      </c>
      <c r="C47" s="10" t="s">
        <v>69</v>
      </c>
      <c r="D47" s="10"/>
      <c r="E47" s="10" t="s">
        <v>70</v>
      </c>
      <c r="F47" s="10"/>
      <c r="G47" s="10"/>
    </row>
    <row r="48" spans="1:10" x14ac:dyDescent="0.2">
      <c r="A48">
        <v>35</v>
      </c>
      <c r="B48" s="10" t="s">
        <v>71</v>
      </c>
      <c r="C48" s="10"/>
      <c r="D48" s="10"/>
      <c r="E48" s="10"/>
      <c r="F48" s="10"/>
      <c r="G48" s="10"/>
    </row>
    <row r="49" spans="2:7" x14ac:dyDescent="0.2">
      <c r="B49" s="10"/>
      <c r="C49" s="10"/>
      <c r="D49" s="10"/>
      <c r="E49" s="10"/>
      <c r="F49" s="10"/>
      <c r="G49" s="10"/>
    </row>
  </sheetData>
  <sheetProtection algorithmName="SHA-512" hashValue="f0kNNgRq0sIPmPPdorr3b1evlFEuDmHbdYOMd4sr2BdDWJt53yNrh5ros4qBUFfMJF1vzZa2KxS7ICjxOUpX5Q==" saltValue="U6NOVBqYOPERKwVqHffQng==" spinCount="100000" sheet="1" objects="1" scenarios="1"/>
  <mergeCells count="8">
    <mergeCell ref="B23:G23"/>
    <mergeCell ref="B1:G1"/>
    <mergeCell ref="B2:G2"/>
    <mergeCell ref="B5:G5"/>
    <mergeCell ref="C6:G6"/>
    <mergeCell ref="C9:E9"/>
    <mergeCell ref="B16:G16"/>
    <mergeCell ref="B3:G3"/>
  </mergeCells>
  <dataValidations count="2">
    <dataValidation type="list" allowBlank="1" showInputMessage="1" showErrorMessage="1" sqref="E12" xr:uid="{304A76AA-27F6-4FEC-AB33-192B1DEBB02D}">
      <formula1>J8:J9</formula1>
    </dataValidation>
    <dataValidation type="list" allowBlank="1" showInputMessage="1" showErrorMessage="1" sqref="G40 G43" xr:uid="{61AD7046-EFFE-4D98-87A9-B433A60727D8}">
      <formula1>$J$8:$J$9</formula1>
    </dataValidation>
  </dataValidation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3D1C-1E2C-45F8-BFF6-8F52569EDDB6}">
  <dimension ref="A1:E20"/>
  <sheetViews>
    <sheetView view="pageLayout" zoomScaleNormal="100" workbookViewId="0">
      <selection activeCell="E2" sqref="E2"/>
    </sheetView>
  </sheetViews>
  <sheetFormatPr defaultColWidth="9.140625" defaultRowHeight="12.75" x14ac:dyDescent="0.2"/>
  <cols>
    <col min="1" max="1" width="40.140625" style="7" customWidth="1"/>
    <col min="2" max="2" width="15" style="7" customWidth="1"/>
    <col min="3" max="3" width="17.85546875" style="7" customWidth="1"/>
    <col min="4" max="4" width="13.5703125" style="7" customWidth="1"/>
    <col min="5" max="5" width="9.28515625" style="7" customWidth="1"/>
    <col min="6" max="16384" width="9.140625" style="7"/>
  </cols>
  <sheetData>
    <row r="1" spans="1:5" x14ac:dyDescent="0.2">
      <c r="A1" s="164" t="s">
        <v>6</v>
      </c>
      <c r="B1" s="383" t="s">
        <v>210</v>
      </c>
      <c r="C1" s="384"/>
      <c r="D1" s="165" t="s">
        <v>7</v>
      </c>
      <c r="E1" s="172">
        <v>2</v>
      </c>
    </row>
    <row r="2" spans="1:5" x14ac:dyDescent="0.2">
      <c r="A2" s="164" t="s">
        <v>8</v>
      </c>
      <c r="B2" s="168" t="s">
        <v>212</v>
      </c>
      <c r="C2" s="169"/>
      <c r="D2" s="169"/>
      <c r="E2" s="173"/>
    </row>
    <row r="3" spans="1:5" x14ac:dyDescent="0.2">
      <c r="A3" s="164" t="s">
        <v>9</v>
      </c>
      <c r="B3" s="170" t="s">
        <v>211</v>
      </c>
      <c r="C3" s="171"/>
      <c r="D3" s="171"/>
      <c r="E3" s="174"/>
    </row>
    <row r="4" spans="1:5" x14ac:dyDescent="0.2">
      <c r="A4" s="164"/>
      <c r="B4" s="166"/>
      <c r="C4" s="167"/>
      <c r="D4" s="167"/>
      <c r="E4" s="167"/>
    </row>
    <row r="5" spans="1:5" x14ac:dyDescent="0.2">
      <c r="A5" s="141" t="s">
        <v>196</v>
      </c>
      <c r="B5" s="138">
        <v>4</v>
      </c>
    </row>
    <row r="6" spans="1:5" x14ac:dyDescent="0.2">
      <c r="A6" s="142"/>
    </row>
    <row r="7" spans="1:5" x14ac:dyDescent="0.2">
      <c r="A7" s="141" t="s">
        <v>197</v>
      </c>
      <c r="B7" s="138">
        <v>140</v>
      </c>
      <c r="C7" s="140" t="s">
        <v>198</v>
      </c>
    </row>
    <row r="8" spans="1:5" x14ac:dyDescent="0.2">
      <c r="A8" s="142"/>
    </row>
    <row r="9" spans="1:5" x14ac:dyDescent="0.2">
      <c r="A9" s="143" t="s">
        <v>202</v>
      </c>
      <c r="B9" s="143">
        <f>B7/4</f>
        <v>35</v>
      </c>
      <c r="C9" s="139" t="s">
        <v>201</v>
      </c>
    </row>
    <row r="10" spans="1:5" x14ac:dyDescent="0.2">
      <c r="A10" s="142"/>
      <c r="B10"/>
    </row>
    <row r="11" spans="1:5" x14ac:dyDescent="0.2">
      <c r="A11"/>
      <c r="B11"/>
    </row>
    <row r="12" spans="1:5" x14ac:dyDescent="0.2">
      <c r="A12" s="9" t="s">
        <v>199</v>
      </c>
      <c r="B12" s="1"/>
    </row>
    <row r="13" spans="1:5" x14ac:dyDescent="0.2">
      <c r="A13" s="177" t="s">
        <v>217</v>
      </c>
      <c r="B13" s="138">
        <v>2</v>
      </c>
      <c r="C13" s="140"/>
    </row>
    <row r="14" spans="1:5" x14ac:dyDescent="0.2">
      <c r="A14" s="177" t="s">
        <v>216</v>
      </c>
      <c r="B14" s="138">
        <v>2</v>
      </c>
      <c r="C14" s="140"/>
    </row>
    <row r="15" spans="1:5" x14ac:dyDescent="0.2">
      <c r="A15" s="177" t="s">
        <v>218</v>
      </c>
      <c r="B15" s="149">
        <v>9</v>
      </c>
    </row>
    <row r="16" spans="1:5" x14ac:dyDescent="0.2">
      <c r="A16" s="144"/>
    </row>
    <row r="17" spans="1:2" x14ac:dyDescent="0.2">
      <c r="A17" s="144"/>
      <c r="B17"/>
    </row>
    <row r="18" spans="1:2" ht="13.5" thickBot="1" x14ac:dyDescent="0.25">
      <c r="A18" s="144"/>
      <c r="B18"/>
    </row>
    <row r="19" spans="1:2" ht="13.5" thickBot="1" x14ac:dyDescent="0.25">
      <c r="A19" s="175" t="s">
        <v>200</v>
      </c>
      <c r="B19" s="176">
        <f>MAX((B9-((B13*1.5)+(B14*2.5)+(B15*3)))*250,0)</f>
        <v>0</v>
      </c>
    </row>
    <row r="20" spans="1:2" x14ac:dyDescent="0.2">
      <c r="A20" s="9" t="s">
        <v>203</v>
      </c>
      <c r="B20"/>
    </row>
  </sheetData>
  <protectedRanges>
    <protectedRange sqref="B1:E4" name="Establishing Site Information2"/>
  </protectedRanges>
  <mergeCells count="1">
    <mergeCell ref="B1:C1"/>
  </mergeCells>
  <pageMargins left="0.25" right="0.25" top="0.83333333333333304" bottom="0.75" header="0.3" footer="0.3"/>
  <pageSetup orientation="portrait" r:id="rId1"/>
  <headerFooter differentFirst="1">
    <oddFooter>&amp;C&amp;"Arial,Italic"&amp;8Revised 7/30/2024</oddFooter>
    <firstHeader>&amp;C&amp;"Arial,Bold"&amp;14SPECIMEN TREE REMOVAL WORKSHEET
SUBTITLE 25, DIVISION 2</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8F10-E105-47E2-9E11-A58D08FA55DD}">
  <dimension ref="A1:AJ82"/>
  <sheetViews>
    <sheetView workbookViewId="0">
      <selection activeCell="G10" sqref="G10"/>
    </sheetView>
  </sheetViews>
  <sheetFormatPr defaultRowHeight="12.75" x14ac:dyDescent="0.2"/>
  <sheetData>
    <row r="1" spans="1:36" x14ac:dyDescent="0.2">
      <c r="A1" s="9" t="s">
        <v>72</v>
      </c>
      <c r="B1" t="s">
        <v>73</v>
      </c>
      <c r="C1" t="s">
        <v>74</v>
      </c>
      <c r="D1" t="s">
        <v>73</v>
      </c>
      <c r="H1" t="s">
        <v>74</v>
      </c>
      <c r="AB1" t="s">
        <v>72</v>
      </c>
      <c r="AC1" t="s">
        <v>73</v>
      </c>
      <c r="AD1" t="s">
        <v>74</v>
      </c>
      <c r="AE1" t="s">
        <v>73</v>
      </c>
      <c r="AH1" t="s">
        <v>74</v>
      </c>
    </row>
    <row r="2" spans="1:36" x14ac:dyDescent="0.2">
      <c r="D2" t="s">
        <v>75</v>
      </c>
      <c r="E2" t="s">
        <v>76</v>
      </c>
      <c r="F2" t="s">
        <v>77</v>
      </c>
      <c r="G2" t="s">
        <v>225</v>
      </c>
      <c r="H2" t="s">
        <v>78</v>
      </c>
      <c r="I2" t="s">
        <v>76</v>
      </c>
      <c r="J2" t="s">
        <v>77</v>
      </c>
      <c r="K2" t="s">
        <v>225</v>
      </c>
      <c r="AB2" t="s">
        <v>79</v>
      </c>
      <c r="AE2" t="s">
        <v>75</v>
      </c>
      <c r="AF2" t="s">
        <v>76</v>
      </c>
      <c r="AG2" t="s">
        <v>77</v>
      </c>
      <c r="AH2" t="s">
        <v>78</v>
      </c>
      <c r="AI2" t="s">
        <v>76</v>
      </c>
      <c r="AJ2" t="s">
        <v>77</v>
      </c>
    </row>
    <row r="3" spans="1:36" x14ac:dyDescent="0.2">
      <c r="D3">
        <f>IF(('Standard Worksheet'!$C$5)=(A4),($B4),($D4))</f>
        <v>0</v>
      </c>
      <c r="E3">
        <f>IF(('Standard Worksheet'!$D$5)=($A4),($B4),(E4))</f>
        <v>0</v>
      </c>
      <c r="F3">
        <f>IF(('Standard Worksheet'!$E$5)=($A4),($B4),(F4))</f>
        <v>0</v>
      </c>
      <c r="G3">
        <f>IF(('Standard Worksheet'!$F$5)=(A4),($B4),($G4))</f>
        <v>0</v>
      </c>
      <c r="H3">
        <f>IF(('Standard Worksheet'!$C$5)=(A4),($C4),($H4))</f>
        <v>0</v>
      </c>
      <c r="I3">
        <f>IF(('Standard Worksheet'!$D$5)=($A4),($C4),(I4))</f>
        <v>0</v>
      </c>
      <c r="J3">
        <f>IF(('Standard Worksheet'!$E$5)=($A4),($C4),($J4))</f>
        <v>0</v>
      </c>
      <c r="K3">
        <f>IF(('Standard Worksheet'!$F$5)=($A4),($C4),($J4))</f>
        <v>0</v>
      </c>
      <c r="AE3" t="e">
        <f>#N/A</f>
        <v>#N/A</v>
      </c>
      <c r="AF3" t="e">
        <f>#N/A</f>
        <v>#N/A</v>
      </c>
      <c r="AG3" t="e">
        <f>#N/A</f>
        <v>#N/A</v>
      </c>
      <c r="AH3" t="e">
        <f>#N/A</f>
        <v>#N/A</v>
      </c>
      <c r="AI3" t="e">
        <f>#N/A</f>
        <v>#N/A</v>
      </c>
      <c r="AJ3" t="e">
        <f>#N/A</f>
        <v>#N/A</v>
      </c>
    </row>
    <row r="4" spans="1:36" x14ac:dyDescent="0.2">
      <c r="A4" t="s">
        <v>80</v>
      </c>
      <c r="B4">
        <v>50</v>
      </c>
      <c r="C4">
        <v>20</v>
      </c>
      <c r="D4">
        <f>IF(('Standard Worksheet'!$C$5)=(A5),($B5),($D5))</f>
        <v>0</v>
      </c>
      <c r="E4">
        <f>IF(('Standard Worksheet'!$D$5)=($A5),($B5),(E5))</f>
        <v>0</v>
      </c>
      <c r="F4">
        <f>IF(('Standard Worksheet'!$E$5)=($A5),($B5),(F5))</f>
        <v>0</v>
      </c>
      <c r="G4">
        <f>IF(('Standard Worksheet'!$F$5)=(A5),($B5),($G5))</f>
        <v>0</v>
      </c>
      <c r="H4">
        <f>IF(('Standard Worksheet'!$C$5)=(A5),($C5),($H5))</f>
        <v>0</v>
      </c>
      <c r="I4">
        <f>IF(('Standard Worksheet'!$D$5)=($A5),($C5),(I5))</f>
        <v>0</v>
      </c>
      <c r="J4">
        <f>IF(('Standard Worksheet'!$E$5)=($A5),($C5),($J5))</f>
        <v>0</v>
      </c>
      <c r="K4">
        <f>IF(('Standard Worksheet'!$F$5)=($A5),($C5),($J5))</f>
        <v>0</v>
      </c>
      <c r="AB4" t="s">
        <v>80</v>
      </c>
      <c r="AC4">
        <v>50</v>
      </c>
      <c r="AD4">
        <v>10</v>
      </c>
      <c r="AE4" t="e">
        <f>#N/A</f>
        <v>#N/A</v>
      </c>
      <c r="AF4" t="e">
        <f>#N/A</f>
        <v>#N/A</v>
      </c>
      <c r="AG4" t="e">
        <f>#N/A</f>
        <v>#N/A</v>
      </c>
      <c r="AH4" t="e">
        <f>#N/A</f>
        <v>#N/A</v>
      </c>
      <c r="AI4" t="e">
        <f>#N/A</f>
        <v>#N/A</v>
      </c>
      <c r="AJ4" t="e">
        <f>#N/A</f>
        <v>#N/A</v>
      </c>
    </row>
    <row r="5" spans="1:36" x14ac:dyDescent="0.2">
      <c r="A5" t="s">
        <v>81</v>
      </c>
      <c r="B5">
        <v>50</v>
      </c>
      <c r="C5">
        <v>20</v>
      </c>
      <c r="D5">
        <f>IF(('Standard Worksheet'!$C$5)=(A6),($B6),($D6))</f>
        <v>0</v>
      </c>
      <c r="E5">
        <f>IF(('Standard Worksheet'!$D$5)=($A6),($B6),(E6))</f>
        <v>0</v>
      </c>
      <c r="F5">
        <f>IF(('Standard Worksheet'!$E$5)=($A6),($B6),(F6))</f>
        <v>0</v>
      </c>
      <c r="G5">
        <f>IF(('Standard Worksheet'!$F$5)=(A6),($B6),($G6))</f>
        <v>0</v>
      </c>
      <c r="H5">
        <f>IF(('Standard Worksheet'!$C$5)=(A6),($C6),($H6))</f>
        <v>0</v>
      </c>
      <c r="I5">
        <f>IF(('Standard Worksheet'!$D$5)=($A6),($C6),(I6))</f>
        <v>0</v>
      </c>
      <c r="J5">
        <f>IF(('Standard Worksheet'!$E$5)=($A6),($C6),($J6))</f>
        <v>0</v>
      </c>
      <c r="K5">
        <f>IF(('Standard Worksheet'!$F$5)=($A6),($C6),($J6))</f>
        <v>0</v>
      </c>
      <c r="AB5" t="s">
        <v>81</v>
      </c>
      <c r="AC5">
        <v>50</v>
      </c>
      <c r="AD5">
        <v>10</v>
      </c>
      <c r="AE5" t="e">
        <f>#N/A</f>
        <v>#N/A</v>
      </c>
      <c r="AF5" t="e">
        <f>#N/A</f>
        <v>#N/A</v>
      </c>
      <c r="AG5" t="e">
        <f>#N/A</f>
        <v>#N/A</v>
      </c>
      <c r="AH5" t="e">
        <f>#N/A</f>
        <v>#N/A</v>
      </c>
      <c r="AI5" t="e">
        <f>#N/A</f>
        <v>#N/A</v>
      </c>
      <c r="AJ5" t="e">
        <f>#N/A</f>
        <v>#N/A</v>
      </c>
    </row>
    <row r="6" spans="1:36" x14ac:dyDescent="0.2">
      <c r="A6" t="s">
        <v>82</v>
      </c>
      <c r="B6">
        <v>25</v>
      </c>
      <c r="C6">
        <v>20</v>
      </c>
      <c r="D6">
        <f>IF(('Standard Worksheet'!$C$5)=(A7),($B7),($D7))</f>
        <v>0</v>
      </c>
      <c r="E6">
        <f>IF(('Standard Worksheet'!$D$5)=($A7),($B7),(E7))</f>
        <v>0</v>
      </c>
      <c r="F6">
        <f>IF(('Standard Worksheet'!$E$5)=($A7),($B7),(F7))</f>
        <v>0</v>
      </c>
      <c r="G6">
        <f>IF(('Standard Worksheet'!$F$5)=(A7),($B7),($G7))</f>
        <v>0</v>
      </c>
      <c r="H6">
        <f>IF(('Standard Worksheet'!$C$5)=(A7),($C7),($H7))</f>
        <v>0</v>
      </c>
      <c r="I6">
        <f>IF(('Standard Worksheet'!$D$5)=($A7),($C7),(I7))</f>
        <v>0</v>
      </c>
      <c r="J6">
        <f>IF(('Standard Worksheet'!$E$5)=($A7),($C7),($J7))</f>
        <v>0</v>
      </c>
      <c r="K6">
        <f>IF(('Standard Worksheet'!$F$5)=($A7),($C7),($J7))</f>
        <v>0</v>
      </c>
      <c r="AB6" t="s">
        <v>82</v>
      </c>
      <c r="AC6">
        <v>25</v>
      </c>
      <c r="AD6">
        <v>10</v>
      </c>
      <c r="AE6" t="e">
        <f>#N/A</f>
        <v>#N/A</v>
      </c>
      <c r="AF6" t="e">
        <f>#N/A</f>
        <v>#N/A</v>
      </c>
      <c r="AG6" t="e">
        <f>#N/A</f>
        <v>#N/A</v>
      </c>
      <c r="AH6" t="e">
        <f>#N/A</f>
        <v>#N/A</v>
      </c>
      <c r="AI6" t="e">
        <f>#N/A</f>
        <v>#N/A</v>
      </c>
      <c r="AJ6" t="e">
        <f>#N/A</f>
        <v>#N/A</v>
      </c>
    </row>
    <row r="7" spans="1:36" x14ac:dyDescent="0.2">
      <c r="A7" t="s">
        <v>83</v>
      </c>
      <c r="B7">
        <v>20</v>
      </c>
      <c r="C7">
        <v>15</v>
      </c>
      <c r="D7">
        <f>IF(('Standard Worksheet'!$C$5)=(A8),($B8),($D8))</f>
        <v>0</v>
      </c>
      <c r="E7">
        <f>IF(('Standard Worksheet'!$D$5)=($A8),($B8),(E8))</f>
        <v>0</v>
      </c>
      <c r="F7">
        <f>IF(('Standard Worksheet'!$E$5)=($A8),($B8),(F8))</f>
        <v>0</v>
      </c>
      <c r="G7">
        <f>IF(('Standard Worksheet'!$F$5)=(A8),($B8),($G8))</f>
        <v>0</v>
      </c>
      <c r="H7">
        <f>IF(('Standard Worksheet'!$C$5)=(A8),($C8),($H8))</f>
        <v>0</v>
      </c>
      <c r="I7">
        <f>IF(('Standard Worksheet'!$D$5)=($A8),($C8),(I8))</f>
        <v>0</v>
      </c>
      <c r="J7">
        <f>IF(('Standard Worksheet'!$E$5)=($A8),($C8),($J8))</f>
        <v>0</v>
      </c>
      <c r="K7">
        <f>IF(('Standard Worksheet'!$F$5)=($A8),($C8),($J8))</f>
        <v>0</v>
      </c>
      <c r="AB7" t="s">
        <v>83</v>
      </c>
      <c r="AC7">
        <v>20</v>
      </c>
      <c r="AD7">
        <v>10</v>
      </c>
      <c r="AE7" t="e">
        <f>#N/A</f>
        <v>#N/A</v>
      </c>
      <c r="AF7" t="e">
        <f>#N/A</f>
        <v>#N/A</v>
      </c>
      <c r="AG7" t="e">
        <f>#N/A</f>
        <v>#N/A</v>
      </c>
      <c r="AH7" t="e">
        <f>#N/A</f>
        <v>#N/A</v>
      </c>
      <c r="AI7" t="e">
        <f>#N/A</f>
        <v>#N/A</v>
      </c>
      <c r="AJ7" t="e">
        <f>#N/A</f>
        <v>#N/A</v>
      </c>
    </row>
    <row r="8" spans="1:36" x14ac:dyDescent="0.2">
      <c r="A8" t="s">
        <v>1</v>
      </c>
      <c r="B8">
        <v>20</v>
      </c>
      <c r="C8">
        <v>15</v>
      </c>
      <c r="D8">
        <f>IF(('Standard Worksheet'!$C$5)=(A9),($B9),($D9))</f>
        <v>0</v>
      </c>
      <c r="E8">
        <f>IF(('Standard Worksheet'!$D$5)=($A9),($B9),(E9))</f>
        <v>0</v>
      </c>
      <c r="F8">
        <f>IF(('Standard Worksheet'!$E$5)=($A9),($B9),(F9))</f>
        <v>0</v>
      </c>
      <c r="G8">
        <f>IF(('Standard Worksheet'!$F$5)=(A9),($B9),($G9))</f>
        <v>0</v>
      </c>
      <c r="H8">
        <f>IF(('Standard Worksheet'!$C$5)=(A9),($C9),($H9))</f>
        <v>0</v>
      </c>
      <c r="I8">
        <f>IF(('Standard Worksheet'!$D$5)=($A9),($C9),(I9))</f>
        <v>0</v>
      </c>
      <c r="J8">
        <f>IF(('Standard Worksheet'!$E$5)=($A9),($C9),($J9))</f>
        <v>0</v>
      </c>
      <c r="K8">
        <f>IF(('Standard Worksheet'!$F$5)=($A9),($C9),($J9))</f>
        <v>0</v>
      </c>
      <c r="AB8" t="s">
        <v>1</v>
      </c>
      <c r="AC8">
        <v>15</v>
      </c>
      <c r="AD8">
        <v>10</v>
      </c>
      <c r="AE8" t="e">
        <f>#N/A</f>
        <v>#N/A</v>
      </c>
      <c r="AF8" t="e">
        <f>#N/A</f>
        <v>#N/A</v>
      </c>
      <c r="AG8" t="e">
        <f>#N/A</f>
        <v>#N/A</v>
      </c>
      <c r="AH8" t="e">
        <f>#N/A</f>
        <v>#N/A</v>
      </c>
      <c r="AI8" t="e">
        <f>#N/A</f>
        <v>#N/A</v>
      </c>
      <c r="AJ8" t="e">
        <f>#N/A</f>
        <v>#N/A</v>
      </c>
    </row>
    <row r="9" spans="1:36" x14ac:dyDescent="0.2">
      <c r="A9" t="s">
        <v>84</v>
      </c>
      <c r="B9">
        <v>20</v>
      </c>
      <c r="C9">
        <v>15</v>
      </c>
      <c r="D9">
        <f>IF(('Standard Worksheet'!$C$5)=(A10),($B10),($D10))</f>
        <v>0</v>
      </c>
      <c r="E9">
        <f>IF(('Standard Worksheet'!$D$5)=($A10),($B10),(E10))</f>
        <v>0</v>
      </c>
      <c r="F9">
        <f>IF(('Standard Worksheet'!$E$5)=($A10),($B10),(F10))</f>
        <v>0</v>
      </c>
      <c r="G9">
        <f>IF(('Standard Worksheet'!$F$5)=(A10),($B10),($G10))</f>
        <v>0</v>
      </c>
      <c r="H9">
        <f>IF(('Standard Worksheet'!$C$5)=(A10),($C10),($H10))</f>
        <v>0</v>
      </c>
      <c r="I9">
        <f>IF(('Standard Worksheet'!$D$5)=($A10),($C10),(I10))</f>
        <v>0</v>
      </c>
      <c r="J9">
        <f>IF(('Standard Worksheet'!$E$5)=($A10),($C10),($J10))</f>
        <v>0</v>
      </c>
      <c r="K9">
        <f>IF(('Standard Worksheet'!$F$5)=($A10),($C10),($J10))</f>
        <v>0</v>
      </c>
      <c r="AB9" t="s">
        <v>84</v>
      </c>
      <c r="AC9">
        <v>10</v>
      </c>
      <c r="AD9">
        <v>10</v>
      </c>
      <c r="AE9" t="e">
        <f>#N/A</f>
        <v>#N/A</v>
      </c>
      <c r="AF9" t="e">
        <f>#N/A</f>
        <v>#N/A</v>
      </c>
      <c r="AG9" t="e">
        <f>#N/A</f>
        <v>#N/A</v>
      </c>
      <c r="AH9" t="e">
        <f>#N/A</f>
        <v>#N/A</v>
      </c>
      <c r="AI9" t="e">
        <f>#N/A</f>
        <v>#N/A</v>
      </c>
      <c r="AJ9" t="e">
        <f>#N/A</f>
        <v>#N/A</v>
      </c>
    </row>
    <row r="10" spans="1:36" x14ac:dyDescent="0.2">
      <c r="A10" t="s">
        <v>85</v>
      </c>
      <c r="B10">
        <v>20</v>
      </c>
      <c r="C10">
        <v>15</v>
      </c>
      <c r="D10">
        <f>IF(('Standard Worksheet'!$C$5)=(A11),($B11),($D11))</f>
        <v>0</v>
      </c>
      <c r="E10">
        <f>IF(('Standard Worksheet'!$D$5)=($A11),($B11),(E11))</f>
        <v>0</v>
      </c>
      <c r="F10">
        <f>IF(('Standard Worksheet'!$E$5)=($A11),($B11),(F11))</f>
        <v>0</v>
      </c>
      <c r="G10">
        <f>IF(('Standard Worksheet'!$F$5)=(A11),($B11),($G11))</f>
        <v>0</v>
      </c>
      <c r="H10">
        <f>IF(('Standard Worksheet'!$C$5)=(A11),($C11),($H11))</f>
        <v>0</v>
      </c>
      <c r="I10">
        <f>IF(('Standard Worksheet'!$D$5)=($A11),($C11),(I11))</f>
        <v>0</v>
      </c>
      <c r="J10">
        <f>IF(('Standard Worksheet'!$E$5)=($A11),($C11),($J11))</f>
        <v>0</v>
      </c>
      <c r="K10">
        <f>IF(('Standard Worksheet'!$F$5)=($A11),($C11),($J11))</f>
        <v>0</v>
      </c>
      <c r="AB10" t="s">
        <v>85</v>
      </c>
      <c r="AC10">
        <v>10</v>
      </c>
      <c r="AD10">
        <v>10</v>
      </c>
      <c r="AE10" t="e">
        <f>#N/A</f>
        <v>#N/A</v>
      </c>
      <c r="AF10" t="e">
        <f>#N/A</f>
        <v>#N/A</v>
      </c>
      <c r="AG10" t="e">
        <f>#N/A</f>
        <v>#N/A</v>
      </c>
      <c r="AH10" t="e">
        <f>#N/A</f>
        <v>#N/A</v>
      </c>
      <c r="AI10" t="e">
        <f>#N/A</f>
        <v>#N/A</v>
      </c>
      <c r="AJ10" t="e">
        <f>#N/A</f>
        <v>#N/A</v>
      </c>
    </row>
    <row r="11" spans="1:36" x14ac:dyDescent="0.2">
      <c r="A11" t="s">
        <v>86</v>
      </c>
      <c r="B11">
        <v>20</v>
      </c>
      <c r="C11">
        <v>15</v>
      </c>
      <c r="D11">
        <f>IF(('Standard Worksheet'!$C$5)=(A12),($B12),($D12))</f>
        <v>0</v>
      </c>
      <c r="E11">
        <f>IF(('Standard Worksheet'!$D$5)=($A12),($B12),(E12))</f>
        <v>0</v>
      </c>
      <c r="F11">
        <f>IF(('Standard Worksheet'!$E$5)=($A12),($B12),(F12))</f>
        <v>0</v>
      </c>
      <c r="G11">
        <f>IF(('Standard Worksheet'!$F$5)=(A12),($B12),($G12))</f>
        <v>0</v>
      </c>
      <c r="H11">
        <f>IF(('Standard Worksheet'!$C$5)=(A12),($C12),($H12))</f>
        <v>0</v>
      </c>
      <c r="I11">
        <f>IF(('Standard Worksheet'!$D$5)=($A12),($C12),(I12))</f>
        <v>0</v>
      </c>
      <c r="J11">
        <f>IF(('Standard Worksheet'!$E$5)=($A12),($C12),($J12))</f>
        <v>0</v>
      </c>
      <c r="K11">
        <f>IF(('Standard Worksheet'!$F$5)=($A12),($C12),($J12))</f>
        <v>0</v>
      </c>
      <c r="AB11" t="s">
        <v>86</v>
      </c>
      <c r="AC11">
        <v>10</v>
      </c>
      <c r="AD11">
        <v>10</v>
      </c>
      <c r="AE11" t="e">
        <f>#N/A</f>
        <v>#N/A</v>
      </c>
      <c r="AF11" t="e">
        <f>#N/A</f>
        <v>#N/A</v>
      </c>
      <c r="AG11" t="e">
        <f>#N/A</f>
        <v>#N/A</v>
      </c>
      <c r="AH11" t="e">
        <f>#N/A</f>
        <v>#N/A</v>
      </c>
      <c r="AI11" t="e">
        <f>#N/A</f>
        <v>#N/A</v>
      </c>
      <c r="AJ11" t="e">
        <f>#N/A</f>
        <v>#N/A</v>
      </c>
    </row>
    <row r="12" spans="1:36" x14ac:dyDescent="0.2">
      <c r="A12" t="s">
        <v>87</v>
      </c>
      <c r="B12">
        <v>20</v>
      </c>
      <c r="C12">
        <v>15</v>
      </c>
      <c r="D12">
        <f>IF(('Standard Worksheet'!$C$5)=(A13),($B13),($D13))</f>
        <v>0</v>
      </c>
      <c r="E12">
        <f>IF(('Standard Worksheet'!$D$5)=($A13),($B13),(E13))</f>
        <v>0</v>
      </c>
      <c r="F12">
        <f>IF(('Standard Worksheet'!$E$5)=($A13),($B13),(F13))</f>
        <v>0</v>
      </c>
      <c r="G12">
        <f>IF(('Standard Worksheet'!$F$5)=(A13),($B13),($G13))</f>
        <v>0</v>
      </c>
      <c r="H12">
        <f>IF(('Standard Worksheet'!$C$5)=(A13),($C13),($H13))</f>
        <v>0</v>
      </c>
      <c r="I12">
        <f>IF(('Standard Worksheet'!$D$5)=($A13),($C13),(I13))</f>
        <v>0</v>
      </c>
      <c r="J12">
        <f>IF(('Standard Worksheet'!$E$5)=($A13),($C13),($J13))</f>
        <v>0</v>
      </c>
      <c r="K12">
        <f>IF(('Standard Worksheet'!$F$5)=($A13),($C13),($J13))</f>
        <v>0</v>
      </c>
      <c r="AB12" t="s">
        <v>87</v>
      </c>
      <c r="AC12">
        <v>20</v>
      </c>
      <c r="AD12">
        <v>10</v>
      </c>
      <c r="AE12" t="e">
        <f>#N/A</f>
        <v>#N/A</v>
      </c>
      <c r="AF12" t="e">
        <f>#N/A</f>
        <v>#N/A</v>
      </c>
      <c r="AG12" t="e">
        <f>#N/A</f>
        <v>#N/A</v>
      </c>
      <c r="AH12" t="e">
        <f>#N/A</f>
        <v>#N/A</v>
      </c>
      <c r="AI12" t="e">
        <f>#N/A</f>
        <v>#N/A</v>
      </c>
      <c r="AJ12" t="e">
        <f>#N/A</f>
        <v>#N/A</v>
      </c>
    </row>
    <row r="13" spans="1:36" x14ac:dyDescent="0.2">
      <c r="A13" t="s">
        <v>88</v>
      </c>
      <c r="B13">
        <v>20</v>
      </c>
      <c r="C13">
        <v>15</v>
      </c>
      <c r="D13">
        <f>IF(('Standard Worksheet'!$C$5)=(A14),($B14),($D14))</f>
        <v>0</v>
      </c>
      <c r="E13">
        <f>IF(('Standard Worksheet'!$D$5)=($A14),($B14),(E14))</f>
        <v>0</v>
      </c>
      <c r="F13">
        <f>IF(('Standard Worksheet'!$E$5)=($A14),($B14),(F14))</f>
        <v>0</v>
      </c>
      <c r="G13">
        <f>IF(('Standard Worksheet'!$F$5)=(A14),($B14),($G14))</f>
        <v>0</v>
      </c>
      <c r="H13">
        <f>IF(('Standard Worksheet'!$C$5)=(A14),($C14),($H14))</f>
        <v>0</v>
      </c>
      <c r="I13">
        <f>IF(('Standard Worksheet'!$D$5)=($A14),($C14),(I14))</f>
        <v>0</v>
      </c>
      <c r="J13">
        <f>IF(('Standard Worksheet'!$E$5)=($A14),($C14),($J14))</f>
        <v>0</v>
      </c>
      <c r="K13">
        <f>IF(('Standard Worksheet'!$F$5)=($A14),($C14),($J14))</f>
        <v>0</v>
      </c>
      <c r="AB13" t="s">
        <v>88</v>
      </c>
      <c r="AC13">
        <v>20</v>
      </c>
      <c r="AD13">
        <v>10</v>
      </c>
      <c r="AE13" t="e">
        <f>#N/A</f>
        <v>#N/A</v>
      </c>
      <c r="AF13" t="e">
        <f>#N/A</f>
        <v>#N/A</v>
      </c>
      <c r="AG13" t="e">
        <f>#N/A</f>
        <v>#N/A</v>
      </c>
      <c r="AH13" t="e">
        <f>#N/A</f>
        <v>#N/A</v>
      </c>
      <c r="AI13" t="e">
        <f>#N/A</f>
        <v>#N/A</v>
      </c>
      <c r="AJ13" t="e">
        <f>#N/A</f>
        <v>#N/A</v>
      </c>
    </row>
    <row r="14" spans="1:36" x14ac:dyDescent="0.2">
      <c r="A14" t="s">
        <v>89</v>
      </c>
      <c r="B14">
        <v>20</v>
      </c>
      <c r="C14">
        <v>15</v>
      </c>
      <c r="D14">
        <f>IF(('Standard Worksheet'!$C$5)=(A15),($B15),($D15))</f>
        <v>0</v>
      </c>
      <c r="E14">
        <f>IF(('Standard Worksheet'!$D$5)=($A15),($B15),(E15))</f>
        <v>0</v>
      </c>
      <c r="F14">
        <f>IF(('Standard Worksheet'!$E$5)=($A15),($B15),(F15))</f>
        <v>0</v>
      </c>
      <c r="G14">
        <f>IF(('Standard Worksheet'!$F$5)=(A15),($B15),($G15))</f>
        <v>0</v>
      </c>
      <c r="H14">
        <f>IF(('Standard Worksheet'!$C$5)=(A15),($C15),($H15))</f>
        <v>0</v>
      </c>
      <c r="I14">
        <f>IF(('Standard Worksheet'!$D$5)=($A15),($C15),(I15))</f>
        <v>0</v>
      </c>
      <c r="J14">
        <f>IF(('Standard Worksheet'!$E$5)=($A15),($C15),($J15))</f>
        <v>0</v>
      </c>
      <c r="K14">
        <f>IF(('Standard Worksheet'!$F$5)=($A15),($C15),($J15))</f>
        <v>0</v>
      </c>
      <c r="AB14" t="s">
        <v>89</v>
      </c>
      <c r="AC14">
        <v>20</v>
      </c>
      <c r="AD14">
        <v>10</v>
      </c>
      <c r="AE14" t="e">
        <f>#N/A</f>
        <v>#N/A</v>
      </c>
      <c r="AF14" t="e">
        <f>#N/A</f>
        <v>#N/A</v>
      </c>
      <c r="AG14" t="e">
        <f>#N/A</f>
        <v>#N/A</v>
      </c>
      <c r="AH14" t="e">
        <f>#N/A</f>
        <v>#N/A</v>
      </c>
      <c r="AI14" t="e">
        <f>#N/A</f>
        <v>#N/A</v>
      </c>
      <c r="AJ14" t="e">
        <f>#N/A</f>
        <v>#N/A</v>
      </c>
    </row>
    <row r="15" spans="1:36" x14ac:dyDescent="0.2">
      <c r="A15" t="s">
        <v>90</v>
      </c>
      <c r="B15">
        <v>20</v>
      </c>
      <c r="C15">
        <v>15</v>
      </c>
      <c r="D15">
        <f>IF(('Standard Worksheet'!$C$5)=(A16),($B16),($D16))</f>
        <v>0</v>
      </c>
      <c r="E15">
        <f>IF(('Standard Worksheet'!$D$5)=($A16),($B16),(E16))</f>
        <v>0</v>
      </c>
      <c r="F15">
        <f>IF(('Standard Worksheet'!$E$5)=($A16),($B16),(F16))</f>
        <v>0</v>
      </c>
      <c r="G15">
        <f>IF(('Standard Worksheet'!$F$5)=(A16),($B16),($G16))</f>
        <v>0</v>
      </c>
      <c r="H15">
        <f>IF(('Standard Worksheet'!$C$5)=(A16),($C16),($H16))</f>
        <v>0</v>
      </c>
      <c r="I15">
        <f>IF(('Standard Worksheet'!$D$5)=($A16),($C16),(I16))</f>
        <v>0</v>
      </c>
      <c r="J15">
        <f>IF(('Standard Worksheet'!$E$5)=($A16),($C16),($J16))</f>
        <v>0</v>
      </c>
      <c r="K15">
        <f>IF(('Standard Worksheet'!$F$5)=($A16),($C16),($J16))</f>
        <v>0</v>
      </c>
      <c r="AB15" t="s">
        <v>90</v>
      </c>
      <c r="AC15">
        <v>20</v>
      </c>
      <c r="AD15">
        <v>10</v>
      </c>
      <c r="AE15" t="e">
        <f>#N/A</f>
        <v>#N/A</v>
      </c>
      <c r="AF15" t="e">
        <f>#N/A</f>
        <v>#N/A</v>
      </c>
      <c r="AG15" t="e">
        <f>#N/A</f>
        <v>#N/A</v>
      </c>
      <c r="AH15" t="e">
        <f>#N/A</f>
        <v>#N/A</v>
      </c>
      <c r="AI15" t="e">
        <f>#N/A</f>
        <v>#N/A</v>
      </c>
      <c r="AJ15" t="e">
        <f>#N/A</f>
        <v>#N/A</v>
      </c>
    </row>
    <row r="16" spans="1:36" x14ac:dyDescent="0.2">
      <c r="A16" t="s">
        <v>91</v>
      </c>
      <c r="B16">
        <v>20</v>
      </c>
      <c r="C16">
        <v>15</v>
      </c>
      <c r="D16">
        <f>IF(('Standard Worksheet'!$C$5)=(A17),($B17),($D17))</f>
        <v>0</v>
      </c>
      <c r="E16">
        <f>IF(('Standard Worksheet'!$D$5)=($A17),($B17),(E17))</f>
        <v>0</v>
      </c>
      <c r="F16">
        <f>IF(('Standard Worksheet'!$E$5)=($A17),($B17),(F17))</f>
        <v>0</v>
      </c>
      <c r="G16">
        <f>IF(('Standard Worksheet'!$F$5)=(A17),($B17),($G17))</f>
        <v>0</v>
      </c>
      <c r="H16">
        <f>IF(('Standard Worksheet'!$C$5)=(A17),($C17),($H17))</f>
        <v>0</v>
      </c>
      <c r="I16">
        <f>IF(('Standard Worksheet'!$D$5)=($A17),($C17),(I17))</f>
        <v>0</v>
      </c>
      <c r="J16">
        <f>IF(('Standard Worksheet'!$E$5)=($A17),($C17),($J17))</f>
        <v>0</v>
      </c>
      <c r="K16">
        <f>IF(('Standard Worksheet'!$F$5)=($A17),($C17),($J17))</f>
        <v>0</v>
      </c>
      <c r="AB16" t="s">
        <v>91</v>
      </c>
      <c r="AC16">
        <v>20</v>
      </c>
      <c r="AD16">
        <v>10</v>
      </c>
      <c r="AE16" t="e">
        <f>#N/A</f>
        <v>#N/A</v>
      </c>
      <c r="AF16" t="e">
        <f>#N/A</f>
        <v>#N/A</v>
      </c>
      <c r="AG16" t="e">
        <f>#N/A</f>
        <v>#N/A</v>
      </c>
      <c r="AH16" t="e">
        <f>#N/A</f>
        <v>#N/A</v>
      </c>
      <c r="AI16" t="e">
        <f>#N/A</f>
        <v>#N/A</v>
      </c>
      <c r="AJ16" t="e">
        <f>#N/A</f>
        <v>#N/A</v>
      </c>
    </row>
    <row r="17" spans="1:36" x14ac:dyDescent="0.2">
      <c r="A17" t="s">
        <v>92</v>
      </c>
      <c r="B17">
        <v>20</v>
      </c>
      <c r="C17">
        <v>15</v>
      </c>
      <c r="D17">
        <f>IF(('Standard Worksheet'!$C$5)=(A18),($B18),($D18))</f>
        <v>0</v>
      </c>
      <c r="E17">
        <f>IF(('Standard Worksheet'!$D$5)=($A18),($B18),(E18))</f>
        <v>0</v>
      </c>
      <c r="F17">
        <f>IF(('Standard Worksheet'!$E$5)=($A18),($B18),(F18))</f>
        <v>0</v>
      </c>
      <c r="G17">
        <f>IF(('Standard Worksheet'!$F$5)=(A18),($B18),($G18))</f>
        <v>0</v>
      </c>
      <c r="H17">
        <f>IF(('Standard Worksheet'!$C$5)=(A18),($C18),($H18))</f>
        <v>0</v>
      </c>
      <c r="I17">
        <f>IF(('Standard Worksheet'!$D$5)=($A18),($C18),(I18))</f>
        <v>0</v>
      </c>
      <c r="J17">
        <f>IF(('Standard Worksheet'!$E$5)=($A18),($C18),($J18))</f>
        <v>0</v>
      </c>
      <c r="K17">
        <f>IF(('Standard Worksheet'!$F$5)=($A18),($C18),($J18))</f>
        <v>0</v>
      </c>
      <c r="AB17" t="s">
        <v>92</v>
      </c>
      <c r="AC17">
        <v>20</v>
      </c>
      <c r="AD17">
        <v>10</v>
      </c>
      <c r="AE17" t="e">
        <f>#N/A</f>
        <v>#N/A</v>
      </c>
      <c r="AF17" t="e">
        <f>#N/A</f>
        <v>#N/A</v>
      </c>
      <c r="AG17" t="e">
        <f>#N/A</f>
        <v>#N/A</v>
      </c>
      <c r="AH17" t="e">
        <f>#N/A</f>
        <v>#N/A</v>
      </c>
      <c r="AI17" t="e">
        <f>#N/A</f>
        <v>#N/A</v>
      </c>
      <c r="AJ17" t="e">
        <f>#N/A</f>
        <v>#N/A</v>
      </c>
    </row>
    <row r="18" spans="1:36" x14ac:dyDescent="0.2">
      <c r="A18" t="s">
        <v>93</v>
      </c>
      <c r="B18">
        <v>20</v>
      </c>
      <c r="C18">
        <v>15</v>
      </c>
      <c r="D18">
        <f>IF(('Standard Worksheet'!$C$5)=(A19),($B19),($D19))</f>
        <v>0</v>
      </c>
      <c r="E18">
        <f>IF(('Standard Worksheet'!$D$5)=($A19),($B19),(E19))</f>
        <v>0</v>
      </c>
      <c r="F18">
        <f>IF(('Standard Worksheet'!$E$5)=($A19),($B19),(F19))</f>
        <v>0</v>
      </c>
      <c r="G18">
        <f>IF(('Standard Worksheet'!$F$5)=(A19),($B19),($G19))</f>
        <v>0</v>
      </c>
      <c r="H18">
        <f>IF(('Standard Worksheet'!$C$5)=(A19),($C19),($H19))</f>
        <v>0</v>
      </c>
      <c r="I18">
        <f>IF(('Standard Worksheet'!$D$5)=($A19),($C19),(I19))</f>
        <v>0</v>
      </c>
      <c r="J18">
        <f>IF(('Standard Worksheet'!$E$5)=($A19),($C19),($J19))</f>
        <v>0</v>
      </c>
      <c r="K18">
        <f>IF(('Standard Worksheet'!$F$5)=($A19),($C19),($J19))</f>
        <v>0</v>
      </c>
      <c r="AB18" t="s">
        <v>93</v>
      </c>
      <c r="AC18">
        <v>20</v>
      </c>
      <c r="AD18">
        <v>10</v>
      </c>
      <c r="AE18" t="e">
        <f>#N/A</f>
        <v>#N/A</v>
      </c>
      <c r="AF18" t="e">
        <f>#N/A</f>
        <v>#N/A</v>
      </c>
      <c r="AG18" t="e">
        <f>#N/A</f>
        <v>#N/A</v>
      </c>
      <c r="AH18" t="e">
        <f>#N/A</f>
        <v>#N/A</v>
      </c>
      <c r="AI18" t="e">
        <f>#N/A</f>
        <v>#N/A</v>
      </c>
      <c r="AJ18" t="e">
        <f>#N/A</f>
        <v>#N/A</v>
      </c>
    </row>
    <row r="19" spans="1:36" x14ac:dyDescent="0.2">
      <c r="A19" t="s">
        <v>94</v>
      </c>
      <c r="B19">
        <v>20</v>
      </c>
      <c r="C19">
        <v>15</v>
      </c>
      <c r="D19">
        <f>IF(('Standard Worksheet'!$C$5)=(A20),($B20),($D20))</f>
        <v>0</v>
      </c>
      <c r="E19">
        <f>IF(('Standard Worksheet'!$D$5)=($A20),($B20),(E20))</f>
        <v>0</v>
      </c>
      <c r="F19">
        <f>IF(('Standard Worksheet'!$E$5)=($A20),($B20),(F20))</f>
        <v>0</v>
      </c>
      <c r="G19">
        <f>IF(('Standard Worksheet'!$F$5)=(A20),($B20),($G20))</f>
        <v>0</v>
      </c>
      <c r="H19">
        <f>IF(('Standard Worksheet'!$C$5)=(A20),($C20),($H20))</f>
        <v>0</v>
      </c>
      <c r="I19">
        <f>IF(('Standard Worksheet'!$D$5)=($A20),($C20),(I20))</f>
        <v>0</v>
      </c>
      <c r="J19">
        <f>IF(('Standard Worksheet'!$E$5)=($A20),($C20),($J20))</f>
        <v>0</v>
      </c>
      <c r="K19">
        <f>IF(('Standard Worksheet'!$F$5)=($A20),($C20),($J20))</f>
        <v>0</v>
      </c>
      <c r="AB19" t="s">
        <v>94</v>
      </c>
      <c r="AC19">
        <v>20</v>
      </c>
      <c r="AD19">
        <v>10</v>
      </c>
      <c r="AE19" t="e">
        <f>#N/A</f>
        <v>#N/A</v>
      </c>
      <c r="AF19" t="e">
        <f>#N/A</f>
        <v>#N/A</v>
      </c>
      <c r="AG19" t="e">
        <f>#N/A</f>
        <v>#N/A</v>
      </c>
      <c r="AH19" t="e">
        <f>#N/A</f>
        <v>#N/A</v>
      </c>
      <c r="AI19" t="e">
        <f>#N/A</f>
        <v>#N/A</v>
      </c>
      <c r="AJ19" t="e">
        <f>#N/A</f>
        <v>#N/A</v>
      </c>
    </row>
    <row r="20" spans="1:36" x14ac:dyDescent="0.2">
      <c r="A20" t="s">
        <v>95</v>
      </c>
      <c r="B20">
        <v>20</v>
      </c>
      <c r="C20">
        <v>15</v>
      </c>
      <c r="D20">
        <f>IF(('Standard Worksheet'!$C$5)=(A21),($B21),($D21))</f>
        <v>0</v>
      </c>
      <c r="E20">
        <f>IF(('Standard Worksheet'!$D$5)=($A21),($B21),(E21))</f>
        <v>0</v>
      </c>
      <c r="F20">
        <f>IF(('Standard Worksheet'!$E$5)=($A21),($B21),(F21))</f>
        <v>0</v>
      </c>
      <c r="G20">
        <f>IF(('Standard Worksheet'!$F$5)=(A21),($B21),($G21))</f>
        <v>0</v>
      </c>
      <c r="H20">
        <f>IF(('Standard Worksheet'!$C$5)=(A21),($C21),($H21))</f>
        <v>0</v>
      </c>
      <c r="I20">
        <f>IF(('Standard Worksheet'!$D$5)=($A21),($C21),(I21))</f>
        <v>0</v>
      </c>
      <c r="J20">
        <f>IF(('Standard Worksheet'!$E$5)=($A21),($C21),($J21))</f>
        <v>0</v>
      </c>
      <c r="K20">
        <f>IF(('Standard Worksheet'!$F$5)=($A21),($C21),($J21))</f>
        <v>0</v>
      </c>
      <c r="AB20" t="s">
        <v>95</v>
      </c>
      <c r="AC20">
        <v>20</v>
      </c>
      <c r="AD20">
        <v>10</v>
      </c>
      <c r="AE20" t="e">
        <f>#N/A</f>
        <v>#N/A</v>
      </c>
      <c r="AF20" t="e">
        <f>#N/A</f>
        <v>#N/A</v>
      </c>
      <c r="AG20" t="e">
        <f>#N/A</f>
        <v>#N/A</v>
      </c>
      <c r="AH20" t="e">
        <f>#N/A</f>
        <v>#N/A</v>
      </c>
      <c r="AI20" t="e">
        <f>#N/A</f>
        <v>#N/A</v>
      </c>
      <c r="AJ20" t="e">
        <f>#N/A</f>
        <v>#N/A</v>
      </c>
    </row>
    <row r="21" spans="1:36" x14ac:dyDescent="0.2">
      <c r="A21" t="s">
        <v>96</v>
      </c>
      <c r="B21">
        <v>20</v>
      </c>
      <c r="C21">
        <v>15</v>
      </c>
      <c r="D21">
        <f>IF(('Standard Worksheet'!$C$5)=(A22),($B22),($D22))</f>
        <v>0</v>
      </c>
      <c r="E21">
        <f>IF(('Standard Worksheet'!$D$5)=($A22),($B22),(E22))</f>
        <v>0</v>
      </c>
      <c r="F21">
        <f>IF(('Standard Worksheet'!$E$5)=($A22),($B22),(F22))</f>
        <v>0</v>
      </c>
      <c r="G21">
        <f>IF(('Standard Worksheet'!$F$5)=(A22),($B22),($G22))</f>
        <v>0</v>
      </c>
      <c r="H21">
        <f>IF(('Standard Worksheet'!$C$5)=(A22),($C22),($H22))</f>
        <v>0</v>
      </c>
      <c r="I21">
        <f>IF(('Standard Worksheet'!$D$5)=($A22),($C22),(I22))</f>
        <v>0</v>
      </c>
      <c r="J21">
        <f>IF(('Standard Worksheet'!$E$5)=($A22),($C22),($J22))</f>
        <v>0</v>
      </c>
      <c r="K21">
        <f>IF(('Standard Worksheet'!$F$5)=($A22),($C22),($J22))</f>
        <v>0</v>
      </c>
      <c r="AB21" t="s">
        <v>96</v>
      </c>
      <c r="AC21">
        <v>20</v>
      </c>
      <c r="AD21">
        <v>10</v>
      </c>
      <c r="AE21" t="e">
        <f>#N/A</f>
        <v>#N/A</v>
      </c>
      <c r="AF21" t="e">
        <f>#N/A</f>
        <v>#N/A</v>
      </c>
      <c r="AG21" t="e">
        <f>#N/A</f>
        <v>#N/A</v>
      </c>
      <c r="AH21" t="e">
        <f>#N/A</f>
        <v>#N/A</v>
      </c>
      <c r="AI21" t="e">
        <f>#N/A</f>
        <v>#N/A</v>
      </c>
      <c r="AJ21" t="e">
        <f>#N/A</f>
        <v>#N/A</v>
      </c>
    </row>
    <row r="22" spans="1:36" x14ac:dyDescent="0.2">
      <c r="A22" t="s">
        <v>97</v>
      </c>
      <c r="B22">
        <v>25</v>
      </c>
      <c r="C22">
        <v>20</v>
      </c>
      <c r="D22">
        <f>IF(('Standard Worksheet'!$C$5)=(A23),($B23),($D23))</f>
        <v>0</v>
      </c>
      <c r="E22">
        <f>IF(('Standard Worksheet'!$D$5)=($A23),($B23),(E23))</f>
        <v>0</v>
      </c>
      <c r="F22">
        <f>IF(('Standard Worksheet'!$E$5)=($A23),($B23),(F23))</f>
        <v>0</v>
      </c>
      <c r="G22">
        <f>IF(('Standard Worksheet'!$F$5)=(A23),($B23),($G23))</f>
        <v>0</v>
      </c>
      <c r="H22">
        <f>IF(('Standard Worksheet'!$C$5)=(A23),($C23),($H23))</f>
        <v>0</v>
      </c>
      <c r="I22">
        <f>IF(('Standard Worksheet'!$D$5)=($A23),($C23),(I23))</f>
        <v>0</v>
      </c>
      <c r="J22">
        <f>IF(('Standard Worksheet'!$E$5)=($A23),($C23),($J23))</f>
        <v>0</v>
      </c>
      <c r="K22">
        <f>IF(('Standard Worksheet'!$F$5)=($A23),($C23),($J23))</f>
        <v>0</v>
      </c>
      <c r="AB22" t="s">
        <v>97</v>
      </c>
      <c r="AC22">
        <v>25</v>
      </c>
      <c r="AD22">
        <v>10</v>
      </c>
      <c r="AE22" t="e">
        <f>#N/A</f>
        <v>#N/A</v>
      </c>
      <c r="AF22" t="e">
        <f>#N/A</f>
        <v>#N/A</v>
      </c>
      <c r="AG22" t="e">
        <f>#N/A</f>
        <v>#N/A</v>
      </c>
      <c r="AH22" t="e">
        <f>#N/A</f>
        <v>#N/A</v>
      </c>
      <c r="AI22" t="e">
        <f>#N/A</f>
        <v>#N/A</v>
      </c>
      <c r="AJ22" t="e">
        <f>#N/A</f>
        <v>#N/A</v>
      </c>
    </row>
    <row r="23" spans="1:36" x14ac:dyDescent="0.2">
      <c r="A23" t="s">
        <v>98</v>
      </c>
      <c r="B23">
        <v>20</v>
      </c>
      <c r="C23">
        <v>15</v>
      </c>
      <c r="D23">
        <f>IF(('Standard Worksheet'!$C$5)=(A24),($B24),($D24))</f>
        <v>0</v>
      </c>
      <c r="E23">
        <f>IF(('Standard Worksheet'!$D$5)=($A24),($B24),(E24))</f>
        <v>0</v>
      </c>
      <c r="F23">
        <f>IF(('Standard Worksheet'!$E$5)=($A24),($B24),(F24))</f>
        <v>0</v>
      </c>
      <c r="G23">
        <f>IF(('Standard Worksheet'!$F$5)=(A24),($B24),($G24))</f>
        <v>0</v>
      </c>
      <c r="H23">
        <f>IF(('Standard Worksheet'!$C$5)=(A24),($C24),($H24))</f>
        <v>0</v>
      </c>
      <c r="I23">
        <f>IF(('Standard Worksheet'!$D$5)=($A24),($C24),(I24))</f>
        <v>0</v>
      </c>
      <c r="J23">
        <f>IF(('Standard Worksheet'!$E$5)=($A24),($C24),($J24))</f>
        <v>0</v>
      </c>
      <c r="K23">
        <f>IF(('Standard Worksheet'!$F$5)=($A24),($C24),($J24))</f>
        <v>0</v>
      </c>
      <c r="AB23" t="s">
        <v>98</v>
      </c>
      <c r="AC23">
        <v>20</v>
      </c>
      <c r="AD23">
        <v>10</v>
      </c>
      <c r="AE23" t="e">
        <f>#N/A</f>
        <v>#N/A</v>
      </c>
      <c r="AF23" t="e">
        <f>#N/A</f>
        <v>#N/A</v>
      </c>
      <c r="AG23" t="e">
        <f>#N/A</f>
        <v>#N/A</v>
      </c>
      <c r="AH23" t="e">
        <f>#N/A</f>
        <v>#N/A</v>
      </c>
      <c r="AI23" t="e">
        <f>#N/A</f>
        <v>#N/A</v>
      </c>
      <c r="AJ23" t="e">
        <f>#N/A</f>
        <v>#N/A</v>
      </c>
    </row>
    <row r="24" spans="1:36" x14ac:dyDescent="0.2">
      <c r="A24" t="s">
        <v>99</v>
      </c>
      <c r="B24">
        <v>15</v>
      </c>
      <c r="C24">
        <v>15</v>
      </c>
      <c r="D24">
        <f>IF(('Standard Worksheet'!$C$5)=(A25),($B25),($D25))</f>
        <v>0</v>
      </c>
      <c r="E24">
        <f>IF(('Standard Worksheet'!$D$5)=($A25),($B25),(E25))</f>
        <v>0</v>
      </c>
      <c r="F24">
        <f>IF(('Standard Worksheet'!$E$5)=($A25),($B25),(F25))</f>
        <v>0</v>
      </c>
      <c r="G24">
        <f>IF(('Standard Worksheet'!$F$5)=(A25),($B25),($G25))</f>
        <v>0</v>
      </c>
      <c r="H24">
        <f>IF(('Standard Worksheet'!$C$5)=(A25),($C25),($H25))</f>
        <v>0</v>
      </c>
      <c r="I24">
        <f>IF(('Standard Worksheet'!$D$5)=($A25),($C25),(I25))</f>
        <v>0</v>
      </c>
      <c r="J24">
        <f>IF(('Standard Worksheet'!$E$5)=($A25),($C25),($J25))</f>
        <v>0</v>
      </c>
      <c r="K24">
        <f>IF(('Standard Worksheet'!$F$5)=($A25),($C25),($J25))</f>
        <v>0</v>
      </c>
      <c r="AB24" t="s">
        <v>99</v>
      </c>
      <c r="AC24">
        <v>10</v>
      </c>
      <c r="AD24">
        <v>10</v>
      </c>
      <c r="AE24" t="e">
        <f>#N/A</f>
        <v>#N/A</v>
      </c>
      <c r="AF24" t="e">
        <f>#N/A</f>
        <v>#N/A</v>
      </c>
      <c r="AG24" t="e">
        <f>#N/A</f>
        <v>#N/A</v>
      </c>
      <c r="AH24" t="e">
        <f>#N/A</f>
        <v>#N/A</v>
      </c>
      <c r="AI24" t="e">
        <f>#N/A</f>
        <v>#N/A</v>
      </c>
      <c r="AJ24" t="e">
        <f>#N/A</f>
        <v>#N/A</v>
      </c>
    </row>
    <row r="25" spans="1:36" x14ac:dyDescent="0.2">
      <c r="A25" t="s">
        <v>100</v>
      </c>
      <c r="B25">
        <v>15</v>
      </c>
      <c r="C25">
        <v>15</v>
      </c>
      <c r="D25">
        <f>IF(('Standard Worksheet'!$C$5)=(A26),($B26),($D26))</f>
        <v>0</v>
      </c>
      <c r="E25">
        <f>IF(('Standard Worksheet'!$D$5)=($A26),($B26),(E26))</f>
        <v>0</v>
      </c>
      <c r="F25">
        <f>IF(('Standard Worksheet'!$E$5)=($A26),($B26),(F26))</f>
        <v>0</v>
      </c>
      <c r="G25">
        <f>IF(('Standard Worksheet'!$F$5)=(A26),($B26),($G26))</f>
        <v>0</v>
      </c>
      <c r="H25">
        <f>IF(('Standard Worksheet'!$C$5)=(A26),($C26),($H26))</f>
        <v>0</v>
      </c>
      <c r="I25">
        <f>IF(('Standard Worksheet'!$D$5)=($A26),($C26),(I26))</f>
        <v>0</v>
      </c>
      <c r="J25">
        <f>IF(('Standard Worksheet'!$E$5)=($A26),($C26),($J26))</f>
        <v>0</v>
      </c>
      <c r="K25">
        <f>IF(('Standard Worksheet'!$F$5)=($A26),($C26),($J26))</f>
        <v>0</v>
      </c>
      <c r="AB25" t="s">
        <v>100</v>
      </c>
      <c r="AC25">
        <v>10</v>
      </c>
      <c r="AD25">
        <v>10</v>
      </c>
      <c r="AE25" t="e">
        <f>#N/A</f>
        <v>#N/A</v>
      </c>
      <c r="AF25" t="e">
        <f>#N/A</f>
        <v>#N/A</v>
      </c>
      <c r="AG25" t="e">
        <f>#N/A</f>
        <v>#N/A</v>
      </c>
      <c r="AH25" t="e">
        <f>#N/A</f>
        <v>#N/A</v>
      </c>
      <c r="AI25" t="e">
        <f>#N/A</f>
        <v>#N/A</v>
      </c>
      <c r="AJ25" t="e">
        <f>#N/A</f>
        <v>#N/A</v>
      </c>
    </row>
    <row r="26" spans="1:36" x14ac:dyDescent="0.2">
      <c r="A26" t="s">
        <v>101</v>
      </c>
      <c r="B26">
        <v>15</v>
      </c>
      <c r="C26">
        <v>15</v>
      </c>
      <c r="D26">
        <f>IF(('Standard Worksheet'!$C$5)=(A27),($B27),($D27))</f>
        <v>0</v>
      </c>
      <c r="E26">
        <f>IF(('Standard Worksheet'!$D$5)=($A27),($B27),(E27))</f>
        <v>0</v>
      </c>
      <c r="F26">
        <f>IF(('Standard Worksheet'!$E$5)=($A27),($B27),(F27))</f>
        <v>0</v>
      </c>
      <c r="G26">
        <f>IF(('Standard Worksheet'!$F$5)=(A27),($B27),($G27))</f>
        <v>0</v>
      </c>
      <c r="H26">
        <f>IF(('Standard Worksheet'!$C$5)=(A27),($C27),($H27))</f>
        <v>0</v>
      </c>
      <c r="I26">
        <f>IF(('Standard Worksheet'!$D$5)=($A27),($C27),(I27))</f>
        <v>0</v>
      </c>
      <c r="J26">
        <f>IF(('Standard Worksheet'!$E$5)=($A27),($C27),($J27))</f>
        <v>0</v>
      </c>
      <c r="K26">
        <f>IF(('Standard Worksheet'!$F$5)=($A27),($C27),($J27))</f>
        <v>0</v>
      </c>
      <c r="AB26" t="s">
        <v>101</v>
      </c>
      <c r="AC26">
        <v>10</v>
      </c>
      <c r="AD26">
        <v>10</v>
      </c>
      <c r="AE26" t="e">
        <f>#N/A</f>
        <v>#N/A</v>
      </c>
      <c r="AF26" t="e">
        <f>#N/A</f>
        <v>#N/A</v>
      </c>
      <c r="AG26" t="e">
        <f>#N/A</f>
        <v>#N/A</v>
      </c>
      <c r="AH26" t="e">
        <f>#N/A</f>
        <v>#N/A</v>
      </c>
      <c r="AI26" t="e">
        <f>#N/A</f>
        <v>#N/A</v>
      </c>
      <c r="AJ26" t="e">
        <f>#N/A</f>
        <v>#N/A</v>
      </c>
    </row>
    <row r="27" spans="1:36" x14ac:dyDescent="0.2">
      <c r="A27" t="s">
        <v>102</v>
      </c>
      <c r="B27">
        <v>15</v>
      </c>
      <c r="C27">
        <v>15</v>
      </c>
      <c r="D27">
        <f>IF(('Standard Worksheet'!$C$5)=(A28),($B28),($D28))</f>
        <v>0</v>
      </c>
      <c r="E27">
        <f>IF(('Standard Worksheet'!$D$5)=($A28),($B28),(E28))</f>
        <v>0</v>
      </c>
      <c r="F27">
        <f>IF(('Standard Worksheet'!$E$5)=($A28),($B28),(F28))</f>
        <v>0</v>
      </c>
      <c r="G27">
        <f>IF(('Standard Worksheet'!$F$5)=(A28),($B28),($G28))</f>
        <v>0</v>
      </c>
      <c r="H27">
        <f>IF(('Standard Worksheet'!$C$5)=(A28),($C28),($H28))</f>
        <v>0</v>
      </c>
      <c r="I27">
        <f>IF(('Standard Worksheet'!$D$5)=($A28),($C28),(I28))</f>
        <v>0</v>
      </c>
      <c r="J27">
        <f>IF(('Standard Worksheet'!$E$5)=($A28),($C28),($J28))</f>
        <v>0</v>
      </c>
      <c r="K27">
        <f>IF(('Standard Worksheet'!$F$5)=($A28),($C28),($J28))</f>
        <v>0</v>
      </c>
      <c r="AB27" t="s">
        <v>102</v>
      </c>
      <c r="AC27">
        <v>10</v>
      </c>
      <c r="AD27">
        <v>10</v>
      </c>
      <c r="AE27" t="e">
        <f>#N/A</f>
        <v>#N/A</v>
      </c>
      <c r="AF27" t="e">
        <f>#N/A</f>
        <v>#N/A</v>
      </c>
      <c r="AG27" t="e">
        <f>#N/A</f>
        <v>#N/A</v>
      </c>
      <c r="AH27" t="e">
        <f>#N/A</f>
        <v>#N/A</v>
      </c>
      <c r="AI27" t="e">
        <f>#N/A</f>
        <v>#N/A</v>
      </c>
      <c r="AJ27" t="e">
        <f>#N/A</f>
        <v>#N/A</v>
      </c>
    </row>
    <row r="28" spans="1:36" x14ac:dyDescent="0.2">
      <c r="A28" t="s">
        <v>103</v>
      </c>
      <c r="B28">
        <v>15</v>
      </c>
      <c r="C28">
        <v>15</v>
      </c>
      <c r="D28">
        <f>IF(('Standard Worksheet'!$C$5)=(A29),($B29),($D29))</f>
        <v>0</v>
      </c>
      <c r="E28">
        <f>IF(('Standard Worksheet'!$D$5)=($A29),($B29),(E29))</f>
        <v>0</v>
      </c>
      <c r="F28">
        <f>IF(('Standard Worksheet'!$E$5)=($A29),($B29),(F29))</f>
        <v>0</v>
      </c>
      <c r="G28">
        <f>IF(('Standard Worksheet'!$F$5)=(A29),($B29),($G29))</f>
        <v>0</v>
      </c>
      <c r="H28">
        <f>IF(('Standard Worksheet'!$C$5)=(A29),($C29),($H29))</f>
        <v>0</v>
      </c>
      <c r="I28">
        <f>IF(('Standard Worksheet'!$D$5)=($A29),($C29),(I29))</f>
        <v>0</v>
      </c>
      <c r="J28">
        <f>IF(('Standard Worksheet'!$E$5)=($A29),($C29),($J29))</f>
        <v>0</v>
      </c>
      <c r="K28">
        <f>IF(('Standard Worksheet'!$F$5)=($A29),($C29),($J29))</f>
        <v>0</v>
      </c>
      <c r="AB28" t="s">
        <v>103</v>
      </c>
      <c r="AC28">
        <v>10</v>
      </c>
      <c r="AD28">
        <v>10</v>
      </c>
      <c r="AE28" t="e">
        <f>#N/A</f>
        <v>#N/A</v>
      </c>
      <c r="AF28" t="e">
        <f>#N/A</f>
        <v>#N/A</v>
      </c>
      <c r="AG28" t="e">
        <f>#N/A</f>
        <v>#N/A</v>
      </c>
      <c r="AH28" t="e">
        <f>#N/A</f>
        <v>#N/A</v>
      </c>
      <c r="AI28" t="e">
        <f>#N/A</f>
        <v>#N/A</v>
      </c>
      <c r="AJ28" t="e">
        <f>#N/A</f>
        <v>#N/A</v>
      </c>
    </row>
    <row r="29" spans="1:36" x14ac:dyDescent="0.2">
      <c r="A29" t="s">
        <v>104</v>
      </c>
      <c r="B29">
        <v>15</v>
      </c>
      <c r="C29">
        <v>15</v>
      </c>
      <c r="D29">
        <f>IF(('Standard Worksheet'!$C$5)=(A30),($B30),($D30))</f>
        <v>0</v>
      </c>
      <c r="E29">
        <f>IF(('Standard Worksheet'!$D$5)=($A30),($B30),(E30))</f>
        <v>0</v>
      </c>
      <c r="F29">
        <f>IF(('Standard Worksheet'!$E$5)=($A30),($B30),(F30))</f>
        <v>0</v>
      </c>
      <c r="G29">
        <f>IF(('Standard Worksheet'!$F$5)=(A30),($B30),($G30))</f>
        <v>0</v>
      </c>
      <c r="H29">
        <f>IF(('Standard Worksheet'!$C$5)=(A30),($C30),($H30))</f>
        <v>0</v>
      </c>
      <c r="I29">
        <f>IF(('Standard Worksheet'!$D$5)=($A30),($C30),(I30))</f>
        <v>0</v>
      </c>
      <c r="J29">
        <f>IF(('Standard Worksheet'!$E$5)=($A30),($C30),($J30))</f>
        <v>0</v>
      </c>
      <c r="K29">
        <f>IF(('Standard Worksheet'!$F$5)=($A30),($C30),($J30))</f>
        <v>0</v>
      </c>
      <c r="AB29" t="s">
        <v>104</v>
      </c>
      <c r="AC29">
        <v>10</v>
      </c>
      <c r="AD29">
        <v>10</v>
      </c>
      <c r="AE29" t="e">
        <f>#N/A</f>
        <v>#N/A</v>
      </c>
      <c r="AF29" t="e">
        <f>#N/A</f>
        <v>#N/A</v>
      </c>
      <c r="AG29" t="e">
        <f>#N/A</f>
        <v>#N/A</v>
      </c>
      <c r="AH29" t="e">
        <f>#N/A</f>
        <v>#N/A</v>
      </c>
      <c r="AI29" t="e">
        <f>#N/A</f>
        <v>#N/A</v>
      </c>
      <c r="AJ29" t="e">
        <f>#N/A</f>
        <v>#N/A</v>
      </c>
    </row>
    <row r="30" spans="1:36" x14ac:dyDescent="0.2">
      <c r="A30" t="s">
        <v>105</v>
      </c>
      <c r="B30">
        <v>15</v>
      </c>
      <c r="C30">
        <v>15</v>
      </c>
      <c r="D30">
        <f>IF(('Standard Worksheet'!$C$5)=(A31),($B31),($D31))</f>
        <v>0</v>
      </c>
      <c r="E30">
        <f>IF(('Standard Worksheet'!$D$5)=($A31),($B31),(E31))</f>
        <v>0</v>
      </c>
      <c r="F30">
        <f>IF(('Standard Worksheet'!$E$5)=($A31),($B31),(F31))</f>
        <v>0</v>
      </c>
      <c r="G30">
        <f>IF(('Standard Worksheet'!$F$5)=(A31),($B31),($G31))</f>
        <v>0</v>
      </c>
      <c r="H30">
        <f>IF(('Standard Worksheet'!$C$5)=(A31),($C31),($H31))</f>
        <v>0</v>
      </c>
      <c r="I30">
        <f>IF(('Standard Worksheet'!$D$5)=($A31),($C31),(I31))</f>
        <v>0</v>
      </c>
      <c r="J30">
        <f>IF(('Standard Worksheet'!$E$5)=($A31),($C31),($J31))</f>
        <v>0</v>
      </c>
      <c r="K30">
        <f>IF(('Standard Worksheet'!$F$5)=($A31),($C31),($J31))</f>
        <v>0</v>
      </c>
      <c r="AB30" t="s">
        <v>105</v>
      </c>
      <c r="AC30">
        <v>10</v>
      </c>
      <c r="AD30">
        <v>10</v>
      </c>
      <c r="AE30" t="e">
        <f>#N/A</f>
        <v>#N/A</v>
      </c>
      <c r="AF30" t="e">
        <f>#N/A</f>
        <v>#N/A</v>
      </c>
      <c r="AG30" t="e">
        <f>#N/A</f>
        <v>#N/A</v>
      </c>
      <c r="AH30" t="e">
        <f>#N/A</f>
        <v>#N/A</v>
      </c>
      <c r="AI30" t="e">
        <f>#N/A</f>
        <v>#N/A</v>
      </c>
      <c r="AJ30" t="e">
        <f>#N/A</f>
        <v>#N/A</v>
      </c>
    </row>
    <row r="31" spans="1:36" x14ac:dyDescent="0.2">
      <c r="A31" t="s">
        <v>106</v>
      </c>
      <c r="B31">
        <v>15</v>
      </c>
      <c r="C31">
        <v>15</v>
      </c>
      <c r="D31">
        <f>IF(('Standard Worksheet'!$C$5)=(A32),($B32),($D32))</f>
        <v>0</v>
      </c>
      <c r="E31">
        <f>IF(('Standard Worksheet'!$D$5)=($A32),($B32),(E32))</f>
        <v>0</v>
      </c>
      <c r="F31">
        <f>IF(('Standard Worksheet'!$E$5)=($A32),($B32),(F32))</f>
        <v>0</v>
      </c>
      <c r="G31">
        <f>IF(('Standard Worksheet'!$F$5)=(A32),($B32),($G32))</f>
        <v>0</v>
      </c>
      <c r="H31">
        <f>IF(('Standard Worksheet'!$C$5)=(A32),($C32),($H32))</f>
        <v>0</v>
      </c>
      <c r="I31">
        <f>IF(('Standard Worksheet'!$D$5)=($A32),($C32),(I32))</f>
        <v>0</v>
      </c>
      <c r="J31">
        <f>IF(('Standard Worksheet'!$E$5)=($A32),($C32),($J32))</f>
        <v>0</v>
      </c>
      <c r="K31">
        <f>IF(('Standard Worksheet'!$F$5)=($A32),($C32),($J32))</f>
        <v>0</v>
      </c>
      <c r="AB31" t="s">
        <v>106</v>
      </c>
      <c r="AC31">
        <v>10</v>
      </c>
      <c r="AD31">
        <v>10</v>
      </c>
      <c r="AE31" t="e">
        <f>#N/A</f>
        <v>#N/A</v>
      </c>
      <c r="AF31" t="e">
        <f>#N/A</f>
        <v>#N/A</v>
      </c>
      <c r="AG31" t="e">
        <f>#N/A</f>
        <v>#N/A</v>
      </c>
      <c r="AH31" t="e">
        <f>#N/A</f>
        <v>#N/A</v>
      </c>
      <c r="AI31" t="e">
        <f>#N/A</f>
        <v>#N/A</v>
      </c>
      <c r="AJ31" t="e">
        <f>#N/A</f>
        <v>#N/A</v>
      </c>
    </row>
    <row r="32" spans="1:36" x14ac:dyDescent="0.2">
      <c r="A32" t="s">
        <v>107</v>
      </c>
      <c r="B32">
        <v>15</v>
      </c>
      <c r="C32">
        <v>15</v>
      </c>
      <c r="D32">
        <f>IF(('Standard Worksheet'!$C$5)=(A33),($B33),($D33))</f>
        <v>0</v>
      </c>
      <c r="E32">
        <f>IF(('Standard Worksheet'!$D$5)=($A33),($B33),(E33))</f>
        <v>0</v>
      </c>
      <c r="F32">
        <f>IF(('Standard Worksheet'!$E$5)=($A33),($B33),(F33))</f>
        <v>0</v>
      </c>
      <c r="G32">
        <f>IF(('Standard Worksheet'!$F$5)=(A33),($B33),($G33))</f>
        <v>0</v>
      </c>
      <c r="H32">
        <f>IF(('Standard Worksheet'!$C$5)=(A33),($C33),($H33))</f>
        <v>0</v>
      </c>
      <c r="I32">
        <f>IF(('Standard Worksheet'!$D$5)=($A33),($C33),(I33))</f>
        <v>0</v>
      </c>
      <c r="J32">
        <f>IF(('Standard Worksheet'!$E$5)=($A33),($C33),($J33))</f>
        <v>0</v>
      </c>
      <c r="K32">
        <f>IF(('Standard Worksheet'!$F$5)=($A33),($C33),($J33))</f>
        <v>0</v>
      </c>
      <c r="AB32" t="s">
        <v>107</v>
      </c>
      <c r="AC32">
        <v>10</v>
      </c>
      <c r="AD32">
        <v>10</v>
      </c>
      <c r="AE32" t="e">
        <f>#N/A</f>
        <v>#N/A</v>
      </c>
      <c r="AF32" t="e">
        <f>#N/A</f>
        <v>#N/A</v>
      </c>
      <c r="AG32" t="e">
        <f>#N/A</f>
        <v>#N/A</v>
      </c>
      <c r="AH32" t="e">
        <f>#N/A</f>
        <v>#N/A</v>
      </c>
      <c r="AI32" t="e">
        <f>#N/A</f>
        <v>#N/A</v>
      </c>
      <c r="AJ32" t="e">
        <f>#N/A</f>
        <v>#N/A</v>
      </c>
    </row>
    <row r="33" spans="1:36" x14ac:dyDescent="0.2">
      <c r="A33" t="s">
        <v>108</v>
      </c>
      <c r="B33">
        <v>15</v>
      </c>
      <c r="C33">
        <v>15</v>
      </c>
      <c r="D33">
        <f>IF(('Standard Worksheet'!$C$5)=(A34),($B34),($D34))</f>
        <v>0</v>
      </c>
      <c r="E33">
        <f>IF(('Standard Worksheet'!$D$5)=($A34),($B34),(E34))</f>
        <v>0</v>
      </c>
      <c r="F33">
        <f>IF(('Standard Worksheet'!$E$5)=($A34),($B34),(F34))</f>
        <v>0</v>
      </c>
      <c r="G33">
        <f>IF(('Standard Worksheet'!$F$5)=(A34),($B34),($G34))</f>
        <v>0</v>
      </c>
      <c r="H33">
        <f>IF(('Standard Worksheet'!$C$5)=(A34),($C34),($H34))</f>
        <v>0</v>
      </c>
      <c r="I33">
        <f>IF(('Standard Worksheet'!$D$5)=($A34),($C34),(I34))</f>
        <v>0</v>
      </c>
      <c r="J33">
        <f>IF(('Standard Worksheet'!$E$5)=($A34),($C34),($J34))</f>
        <v>0</v>
      </c>
      <c r="K33">
        <f>IF(('Standard Worksheet'!$F$5)=($A34),($C34),($J34))</f>
        <v>0</v>
      </c>
      <c r="AB33" t="s">
        <v>108</v>
      </c>
      <c r="AC33">
        <v>10</v>
      </c>
      <c r="AD33">
        <v>10</v>
      </c>
      <c r="AE33" t="e">
        <f>#N/A</f>
        <v>#N/A</v>
      </c>
      <c r="AF33" t="e">
        <f>#N/A</f>
        <v>#N/A</v>
      </c>
      <c r="AG33" t="e">
        <f>#N/A</f>
        <v>#N/A</v>
      </c>
      <c r="AH33" t="e">
        <f>#N/A</f>
        <v>#N/A</v>
      </c>
      <c r="AI33" t="e">
        <f>#N/A</f>
        <v>#N/A</v>
      </c>
      <c r="AJ33" t="e">
        <f>#N/A</f>
        <v>#N/A</v>
      </c>
    </row>
    <row r="34" spans="1:36" x14ac:dyDescent="0.2">
      <c r="A34" t="s">
        <v>109</v>
      </c>
      <c r="B34">
        <v>15</v>
      </c>
      <c r="C34">
        <v>15</v>
      </c>
      <c r="D34">
        <f>IF(('Standard Worksheet'!$C$5)=(A35),($B35),($D35))</f>
        <v>0</v>
      </c>
      <c r="E34">
        <f>IF(('Standard Worksheet'!$D$5)=($A35),($B35),(E35))</f>
        <v>0</v>
      </c>
      <c r="F34">
        <f>IF(('Standard Worksheet'!$E$5)=($A35),($B35),(F35))</f>
        <v>0</v>
      </c>
      <c r="G34">
        <f>IF(('Standard Worksheet'!$F$5)=(A35),($B35),($G35))</f>
        <v>0</v>
      </c>
      <c r="H34">
        <f>IF(('Standard Worksheet'!$C$5)=(A35),($C35),($H35))</f>
        <v>0</v>
      </c>
      <c r="I34">
        <f>IF(('Standard Worksheet'!$D$5)=($A35),($C35),(I35))</f>
        <v>0</v>
      </c>
      <c r="J34">
        <f>IF(('Standard Worksheet'!$E$5)=($A35),($C35),($J35))</f>
        <v>0</v>
      </c>
      <c r="K34">
        <f>IF(('Standard Worksheet'!$F$5)=($A35),($C35),($J35))</f>
        <v>0</v>
      </c>
      <c r="AB34" t="s">
        <v>109</v>
      </c>
      <c r="AC34">
        <v>10</v>
      </c>
      <c r="AD34">
        <v>10</v>
      </c>
      <c r="AE34" t="e">
        <f>#N/A</f>
        <v>#N/A</v>
      </c>
      <c r="AF34" t="e">
        <f>#N/A</f>
        <v>#N/A</v>
      </c>
      <c r="AG34" t="e">
        <f>#N/A</f>
        <v>#N/A</v>
      </c>
      <c r="AH34" t="e">
        <f>#N/A</f>
        <v>#N/A</v>
      </c>
      <c r="AI34" t="e">
        <f>#N/A</f>
        <v>#N/A</v>
      </c>
      <c r="AJ34" t="e">
        <f>#N/A</f>
        <v>#N/A</v>
      </c>
    </row>
    <row r="35" spans="1:36" x14ac:dyDescent="0.2">
      <c r="A35" t="s">
        <v>110</v>
      </c>
      <c r="B35">
        <v>15</v>
      </c>
      <c r="C35">
        <v>15</v>
      </c>
      <c r="D35">
        <f>IF(('Standard Worksheet'!$C$5)=(A36),($B36),($D36))</f>
        <v>0</v>
      </c>
      <c r="E35">
        <f>IF(('Standard Worksheet'!$D$5)=($A36),($B36),(E36))</f>
        <v>0</v>
      </c>
      <c r="F35">
        <f>IF(('Standard Worksheet'!$E$5)=($A36),($B36),(F36))</f>
        <v>0</v>
      </c>
      <c r="G35">
        <f>IF(('Standard Worksheet'!$F$5)=(A36),($B36),($G36))</f>
        <v>0</v>
      </c>
      <c r="H35">
        <f>IF(('Standard Worksheet'!$C$5)=(A36),($C36),($H36))</f>
        <v>0</v>
      </c>
      <c r="I35">
        <f>IF(('Standard Worksheet'!$D$5)=($A36),($C36),(I36))</f>
        <v>0</v>
      </c>
      <c r="J35">
        <f>IF(('Standard Worksheet'!$E$5)=($A36),($C36),($J36))</f>
        <v>0</v>
      </c>
      <c r="K35">
        <f>IF(('Standard Worksheet'!$F$5)=($A36),($C36),($J36))</f>
        <v>0</v>
      </c>
      <c r="AB35" t="s">
        <v>110</v>
      </c>
      <c r="AC35">
        <v>10</v>
      </c>
      <c r="AD35">
        <v>10</v>
      </c>
      <c r="AE35" t="e">
        <f>#N/A</f>
        <v>#N/A</v>
      </c>
      <c r="AF35" t="e">
        <f>#N/A</f>
        <v>#N/A</v>
      </c>
      <c r="AG35" t="e">
        <f>#N/A</f>
        <v>#N/A</v>
      </c>
      <c r="AH35" t="e">
        <f>#N/A</f>
        <v>#N/A</v>
      </c>
      <c r="AI35" t="e">
        <f>#N/A</f>
        <v>#N/A</v>
      </c>
      <c r="AJ35" t="e">
        <f>#N/A</f>
        <v>#N/A</v>
      </c>
    </row>
    <row r="36" spans="1:36" x14ac:dyDescent="0.2">
      <c r="A36" t="s">
        <v>111</v>
      </c>
      <c r="B36">
        <v>15</v>
      </c>
      <c r="C36">
        <v>15</v>
      </c>
      <c r="D36">
        <f>IF(('Standard Worksheet'!$C$5)=(A37),($B37),($D37))</f>
        <v>0</v>
      </c>
      <c r="E36">
        <f>IF(('Standard Worksheet'!$D$5)=($A37),($B37),(E37))</f>
        <v>0</v>
      </c>
      <c r="F36">
        <f>IF(('Standard Worksheet'!$E$5)=($A37),($B37),(F37))</f>
        <v>0</v>
      </c>
      <c r="G36">
        <f>IF(('Standard Worksheet'!$F$5)=(A37),($B37),($G37))</f>
        <v>0</v>
      </c>
      <c r="H36">
        <f>IF(('Standard Worksheet'!$C$5)=(A37),($C37),($H37))</f>
        <v>0</v>
      </c>
      <c r="I36">
        <f>IF(('Standard Worksheet'!$D$5)=($A37),($C37),(I37))</f>
        <v>0</v>
      </c>
      <c r="J36">
        <f>IF(('Standard Worksheet'!$E$5)=($A37),($C37),($J37))</f>
        <v>0</v>
      </c>
      <c r="K36">
        <f>IF(('Standard Worksheet'!$F$5)=($A37),($C37),($J37))</f>
        <v>0</v>
      </c>
      <c r="AB36" t="s">
        <v>111</v>
      </c>
      <c r="AC36">
        <v>10</v>
      </c>
      <c r="AD36">
        <v>10</v>
      </c>
      <c r="AE36" t="e">
        <f>#N/A</f>
        <v>#N/A</v>
      </c>
      <c r="AF36" t="e">
        <f>#N/A</f>
        <v>#N/A</v>
      </c>
      <c r="AG36" t="e">
        <f>#N/A</f>
        <v>#N/A</v>
      </c>
      <c r="AH36" t="e">
        <f>#N/A</f>
        <v>#N/A</v>
      </c>
      <c r="AI36" t="e">
        <f>#N/A</f>
        <v>#N/A</v>
      </c>
      <c r="AJ36" t="e">
        <f>#N/A</f>
        <v>#N/A</v>
      </c>
    </row>
    <row r="37" spans="1:36" x14ac:dyDescent="0.2">
      <c r="A37" t="s">
        <v>112</v>
      </c>
      <c r="B37">
        <v>15</v>
      </c>
      <c r="C37">
        <v>15</v>
      </c>
      <c r="D37">
        <f>IF(('Standard Worksheet'!$C$5)=(A38),($B38),($D38))</f>
        <v>0</v>
      </c>
      <c r="E37">
        <f>IF(('Standard Worksheet'!$D$5)=($A38),($B38),(E38))</f>
        <v>0</v>
      </c>
      <c r="F37">
        <f>IF(('Standard Worksheet'!$E$5)=($A38),($B38),(F38))</f>
        <v>0</v>
      </c>
      <c r="G37">
        <f>IF(('Standard Worksheet'!$F$5)=(A38),($B38),($G38))</f>
        <v>0</v>
      </c>
      <c r="H37">
        <f>IF(('Standard Worksheet'!$C$5)=(A38),($C38),($H38))</f>
        <v>0</v>
      </c>
      <c r="I37">
        <f>IF(('Standard Worksheet'!$D$5)=($A38),($C38),(I38))</f>
        <v>0</v>
      </c>
      <c r="J37">
        <f>IF(('Standard Worksheet'!$E$5)=($A38),($C38),($J38))</f>
        <v>0</v>
      </c>
      <c r="K37">
        <f>IF(('Standard Worksheet'!$F$5)=($A38),($C38),($J38))</f>
        <v>0</v>
      </c>
      <c r="AB37" t="s">
        <v>112</v>
      </c>
      <c r="AC37">
        <v>10</v>
      </c>
      <c r="AD37">
        <v>10</v>
      </c>
      <c r="AE37" t="e">
        <f>#N/A</f>
        <v>#N/A</v>
      </c>
      <c r="AF37" t="e">
        <f>#N/A</f>
        <v>#N/A</v>
      </c>
      <c r="AG37" t="e">
        <f>#N/A</f>
        <v>#N/A</v>
      </c>
      <c r="AH37" t="e">
        <f>#N/A</f>
        <v>#N/A</v>
      </c>
      <c r="AI37" t="e">
        <f>#N/A</f>
        <v>#N/A</v>
      </c>
      <c r="AJ37" t="e">
        <f>#N/A</f>
        <v>#N/A</v>
      </c>
    </row>
    <row r="38" spans="1:36" x14ac:dyDescent="0.2">
      <c r="A38" t="s">
        <v>113</v>
      </c>
      <c r="B38">
        <v>15</v>
      </c>
      <c r="C38">
        <v>15</v>
      </c>
      <c r="D38">
        <f>IF(('Standard Worksheet'!$C$5)=(A39),($B39),($D39))</f>
        <v>0</v>
      </c>
      <c r="E38">
        <f>IF(('Standard Worksheet'!$D$5)=($A39),($B39),(E39))</f>
        <v>0</v>
      </c>
      <c r="F38">
        <f>IF(('Standard Worksheet'!$E$5)=($A39),($B39),(F39))</f>
        <v>0</v>
      </c>
      <c r="G38">
        <f>IF(('Standard Worksheet'!$F$5)=(A39),($B39),($G39))</f>
        <v>0</v>
      </c>
      <c r="H38">
        <f>IF(('Standard Worksheet'!$C$5)=(A39),($C39),($H39))</f>
        <v>0</v>
      </c>
      <c r="I38">
        <f>IF(('Standard Worksheet'!$D$5)=($A39),($C39),(I39))</f>
        <v>0</v>
      </c>
      <c r="J38">
        <f>IF(('Standard Worksheet'!$E$5)=($A39),($C39),($J39))</f>
        <v>0</v>
      </c>
      <c r="K38">
        <f>IF(('Standard Worksheet'!$F$5)=($A39),($C39),($J39))</f>
        <v>0</v>
      </c>
      <c r="AB38" t="s">
        <v>113</v>
      </c>
      <c r="AC38">
        <v>10</v>
      </c>
      <c r="AD38">
        <v>10</v>
      </c>
      <c r="AE38" t="e">
        <f>#N/A</f>
        <v>#N/A</v>
      </c>
      <c r="AF38" t="e">
        <f>#N/A</f>
        <v>#N/A</v>
      </c>
      <c r="AG38" t="e">
        <f>#N/A</f>
        <v>#N/A</v>
      </c>
      <c r="AH38" t="e">
        <f>#N/A</f>
        <v>#N/A</v>
      </c>
      <c r="AI38" t="e">
        <f>#N/A</f>
        <v>#N/A</v>
      </c>
      <c r="AJ38" t="e">
        <f>#N/A</f>
        <v>#N/A</v>
      </c>
    </row>
    <row r="39" spans="1:36" x14ac:dyDescent="0.2">
      <c r="A39" t="s">
        <v>114</v>
      </c>
      <c r="B39">
        <v>15</v>
      </c>
      <c r="C39">
        <v>15</v>
      </c>
      <c r="D39">
        <f>IF(('Standard Worksheet'!$C$5)=(A40),($B40),($D40))</f>
        <v>0</v>
      </c>
      <c r="E39">
        <f>IF(('Standard Worksheet'!$D$5)=($A40),($B40),(E40))</f>
        <v>0</v>
      </c>
      <c r="F39">
        <f>IF(('Standard Worksheet'!$E$5)=($A40),($B40),(F40))</f>
        <v>0</v>
      </c>
      <c r="G39">
        <f>IF(('Standard Worksheet'!$F$5)=(A40),($B40),($G40))</f>
        <v>0</v>
      </c>
      <c r="H39">
        <f>IF(('Standard Worksheet'!$C$5)=(A40),($C40),($H40))</f>
        <v>0</v>
      </c>
      <c r="I39">
        <f>IF(('Standard Worksheet'!$D$5)=($A40),($C40),(I40))</f>
        <v>0</v>
      </c>
      <c r="J39">
        <f>IF(('Standard Worksheet'!$E$5)=($A40),($C40),($J40))</f>
        <v>0</v>
      </c>
      <c r="K39">
        <f>IF(('Standard Worksheet'!$F$5)=($A40),($C40),($J40))</f>
        <v>0</v>
      </c>
      <c r="AB39" t="s">
        <v>114</v>
      </c>
      <c r="AC39">
        <v>10</v>
      </c>
      <c r="AD39">
        <v>10</v>
      </c>
      <c r="AE39" t="e">
        <f>#N/A</f>
        <v>#N/A</v>
      </c>
      <c r="AF39" t="e">
        <f>#N/A</f>
        <v>#N/A</v>
      </c>
      <c r="AG39" t="e">
        <f>#N/A</f>
        <v>#N/A</v>
      </c>
      <c r="AH39" t="e">
        <f>#N/A</f>
        <v>#N/A</v>
      </c>
      <c r="AI39" t="e">
        <f>#N/A</f>
        <v>#N/A</v>
      </c>
      <c r="AJ39" t="e">
        <f>#N/A</f>
        <v>#N/A</v>
      </c>
    </row>
    <row r="40" spans="1:36" x14ac:dyDescent="0.2">
      <c r="A40" t="s">
        <v>115</v>
      </c>
      <c r="B40">
        <v>15</v>
      </c>
      <c r="C40">
        <v>15</v>
      </c>
      <c r="D40">
        <f>IF(('Standard Worksheet'!$C$5)=(A41),($B41),($D41))</f>
        <v>0</v>
      </c>
      <c r="E40">
        <f>IF(('Standard Worksheet'!$D$5)=($A41),($B41),(E41))</f>
        <v>0</v>
      </c>
      <c r="F40">
        <f>IF(('Standard Worksheet'!$E$5)=($A41),($B41),(F41))</f>
        <v>0</v>
      </c>
      <c r="G40">
        <f>IF(('Standard Worksheet'!$F$5)=(A41),($B41),($G41))</f>
        <v>0</v>
      </c>
      <c r="H40">
        <f>IF(('Standard Worksheet'!$C$5)=(A41),($C41),($H41))</f>
        <v>0</v>
      </c>
      <c r="I40">
        <f>IF(('Standard Worksheet'!$D$5)=($A41),($C41),(I41))</f>
        <v>0</v>
      </c>
      <c r="J40">
        <f>IF(('Standard Worksheet'!$E$5)=($A41),($C41),($J41))</f>
        <v>0</v>
      </c>
      <c r="K40">
        <f>IF(('Standard Worksheet'!$F$5)=($A41),($C41),($J41))</f>
        <v>0</v>
      </c>
      <c r="AB40" t="s">
        <v>115</v>
      </c>
      <c r="AC40">
        <v>10</v>
      </c>
      <c r="AD40">
        <v>10</v>
      </c>
      <c r="AE40" t="e">
        <f>#N/A</f>
        <v>#N/A</v>
      </c>
      <c r="AF40" t="e">
        <f>#N/A</f>
        <v>#N/A</v>
      </c>
      <c r="AG40" t="e">
        <f>#N/A</f>
        <v>#N/A</v>
      </c>
      <c r="AH40" t="e">
        <f>#N/A</f>
        <v>#N/A</v>
      </c>
      <c r="AI40" t="e">
        <f>#N/A</f>
        <v>#N/A</v>
      </c>
      <c r="AJ40" t="e">
        <f>#N/A</f>
        <v>#N/A</v>
      </c>
    </row>
    <row r="41" spans="1:36" x14ac:dyDescent="0.2">
      <c r="A41" t="s">
        <v>116</v>
      </c>
      <c r="B41">
        <v>20</v>
      </c>
      <c r="C41">
        <v>15</v>
      </c>
      <c r="D41">
        <f>IF(('Standard Worksheet'!$C$5)=(A42),($B42),($D42))</f>
        <v>0</v>
      </c>
      <c r="E41">
        <f>IF(('Standard Worksheet'!$D$5)=($A42),($B42),(E42))</f>
        <v>0</v>
      </c>
      <c r="F41">
        <f>IF(('Standard Worksheet'!$E$5)=($A42),($B42),(F42))</f>
        <v>0</v>
      </c>
      <c r="G41">
        <f>IF(('Standard Worksheet'!$F$5)=(A42),($B42),($G42))</f>
        <v>0</v>
      </c>
      <c r="H41">
        <f>IF(('Standard Worksheet'!$C$5)=(A42),($C42),($H42))</f>
        <v>0</v>
      </c>
      <c r="I41">
        <f>IF(('Standard Worksheet'!$D$5)=($A42),($C42),(I42))</f>
        <v>0</v>
      </c>
      <c r="J41">
        <f>IF(('Standard Worksheet'!$E$5)=($A42),($C42),($J42))</f>
        <v>0</v>
      </c>
      <c r="K41">
        <f>IF(('Standard Worksheet'!$F$5)=($A42),($C42),($J42))</f>
        <v>0</v>
      </c>
      <c r="AB41" t="s">
        <v>116</v>
      </c>
      <c r="AC41">
        <v>20</v>
      </c>
      <c r="AD41">
        <v>10</v>
      </c>
      <c r="AE41" t="e">
        <f>#N/A</f>
        <v>#N/A</v>
      </c>
      <c r="AF41" t="e">
        <f>#N/A</f>
        <v>#N/A</v>
      </c>
      <c r="AG41" t="e">
        <f>#N/A</f>
        <v>#N/A</v>
      </c>
      <c r="AH41" t="e">
        <f>#N/A</f>
        <v>#N/A</v>
      </c>
      <c r="AI41" t="e">
        <f>#N/A</f>
        <v>#N/A</v>
      </c>
      <c r="AJ41" t="e">
        <f>#N/A</f>
        <v>#N/A</v>
      </c>
    </row>
    <row r="42" spans="1:36" x14ac:dyDescent="0.2">
      <c r="A42" t="s">
        <v>117</v>
      </c>
      <c r="B42">
        <v>25</v>
      </c>
      <c r="C42">
        <v>20</v>
      </c>
      <c r="D42">
        <f>IF(('Standard Worksheet'!$C$5)=(A43),($B43),($D43))</f>
        <v>0</v>
      </c>
      <c r="E42">
        <f>IF(('Standard Worksheet'!$D$5)=($A43),($B43),(E43))</f>
        <v>0</v>
      </c>
      <c r="F42">
        <f>IF(('Standard Worksheet'!$E$5)=($A43),($B43),(F43))</f>
        <v>0</v>
      </c>
      <c r="G42">
        <f>IF(('Standard Worksheet'!$F$5)=(A43),($B43),($G43))</f>
        <v>0</v>
      </c>
      <c r="H42">
        <f>IF(('Standard Worksheet'!$C$5)=(A43),($C43),($H43))</f>
        <v>0</v>
      </c>
      <c r="I42">
        <f>IF(('Standard Worksheet'!$D$5)=($A43),($C43),(I43))</f>
        <v>0</v>
      </c>
      <c r="J42">
        <f>IF(('Standard Worksheet'!$E$5)=($A43),($C43),($J43))</f>
        <v>0</v>
      </c>
      <c r="K42">
        <f>IF(('Standard Worksheet'!$F$5)=($A43),($C43),($J43))</f>
        <v>0</v>
      </c>
      <c r="AB42" t="s">
        <v>117</v>
      </c>
      <c r="AC42">
        <v>20</v>
      </c>
      <c r="AD42">
        <v>10</v>
      </c>
      <c r="AE42" t="e">
        <f>#N/A</f>
        <v>#N/A</v>
      </c>
      <c r="AF42" t="e">
        <f>#N/A</f>
        <v>#N/A</v>
      </c>
      <c r="AG42" t="e">
        <f>#N/A</f>
        <v>#N/A</v>
      </c>
      <c r="AH42" t="e">
        <f>#N/A</f>
        <v>#N/A</v>
      </c>
      <c r="AI42" t="e">
        <f>#N/A</f>
        <v>#N/A</v>
      </c>
      <c r="AJ42" t="e">
        <f>#N/A</f>
        <v>#N/A</v>
      </c>
    </row>
    <row r="43" spans="1:36" x14ac:dyDescent="0.2">
      <c r="A43" t="s">
        <v>118</v>
      </c>
      <c r="B43">
        <v>20</v>
      </c>
      <c r="C43">
        <v>15</v>
      </c>
      <c r="D43">
        <f>IF(('Standard Worksheet'!$C$5)=(A44),($B44),($D44))</f>
        <v>0</v>
      </c>
      <c r="E43">
        <f>IF(('Standard Worksheet'!$D$5)=($A44),($B44),(E44))</f>
        <v>0</v>
      </c>
      <c r="F43">
        <f>IF(('Standard Worksheet'!$E$5)=($A44),($B44),(F44))</f>
        <v>0</v>
      </c>
      <c r="G43">
        <f>IF(('Standard Worksheet'!$F$5)=(A44),($B44),($G44))</f>
        <v>0</v>
      </c>
      <c r="H43">
        <f>IF(('Standard Worksheet'!$C$5)=(A44),($C44),($H44))</f>
        <v>0</v>
      </c>
      <c r="I43">
        <f>IF(('Standard Worksheet'!$D$5)=($A44),($C44),(I44))</f>
        <v>0</v>
      </c>
      <c r="J43">
        <f>IF(('Standard Worksheet'!$E$5)=($A44),($C44),($J44))</f>
        <v>0</v>
      </c>
      <c r="K43">
        <f>IF(('Standard Worksheet'!$F$5)=($A44),($C44),($J44))</f>
        <v>0</v>
      </c>
      <c r="AB43" t="s">
        <v>118</v>
      </c>
      <c r="AC43">
        <v>10</v>
      </c>
      <c r="AD43">
        <v>10</v>
      </c>
      <c r="AE43" t="e">
        <f>#N/A</f>
        <v>#N/A</v>
      </c>
      <c r="AF43" t="e">
        <f>#N/A</f>
        <v>#N/A</v>
      </c>
      <c r="AG43" t="e">
        <f>#N/A</f>
        <v>#N/A</v>
      </c>
      <c r="AH43" t="e">
        <f>#N/A</f>
        <v>#N/A</v>
      </c>
      <c r="AI43" t="e">
        <f>#N/A</f>
        <v>#N/A</v>
      </c>
      <c r="AJ43" t="e">
        <f>#N/A</f>
        <v>#N/A</v>
      </c>
    </row>
    <row r="44" spans="1:36" x14ac:dyDescent="0.2">
      <c r="A44" t="s">
        <v>119</v>
      </c>
      <c r="B44">
        <v>15</v>
      </c>
      <c r="C44">
        <v>15</v>
      </c>
      <c r="D44">
        <f>IF(('Standard Worksheet'!$C$5)=(A45),($B45),($D45))</f>
        <v>0</v>
      </c>
      <c r="E44">
        <f>IF(('Standard Worksheet'!$D$5)=($A45),($B45),(E45))</f>
        <v>0</v>
      </c>
      <c r="F44">
        <f>IF(('Standard Worksheet'!$E$5)=($A45),($B45),(F45))</f>
        <v>0</v>
      </c>
      <c r="G44">
        <f>IF(('Standard Worksheet'!$F$5)=(A45),($B45),($G45))</f>
        <v>0</v>
      </c>
      <c r="H44">
        <f>IF(('Standard Worksheet'!$C$5)=(A45),($C45),($H45))</f>
        <v>0</v>
      </c>
      <c r="I44">
        <f>IF(('Standard Worksheet'!$D$5)=($A45),($C45),(I45))</f>
        <v>0</v>
      </c>
      <c r="J44">
        <f>IF(('Standard Worksheet'!$E$5)=($A45),($C45),($J45))</f>
        <v>0</v>
      </c>
      <c r="K44">
        <f>IF(('Standard Worksheet'!$F$5)=($A45),($C45),($J45))</f>
        <v>0</v>
      </c>
      <c r="AB44" t="s">
        <v>119</v>
      </c>
      <c r="AC44">
        <v>10</v>
      </c>
      <c r="AD44">
        <v>10</v>
      </c>
      <c r="AE44" t="e">
        <f>#N/A</f>
        <v>#N/A</v>
      </c>
      <c r="AF44" t="e">
        <f>#N/A</f>
        <v>#N/A</v>
      </c>
      <c r="AG44" t="e">
        <f>#N/A</f>
        <v>#N/A</v>
      </c>
      <c r="AH44" t="e">
        <f>#N/A</f>
        <v>#N/A</v>
      </c>
      <c r="AI44" t="e">
        <f>#N/A</f>
        <v>#N/A</v>
      </c>
      <c r="AJ44" t="e">
        <f>#N/A</f>
        <v>#N/A</v>
      </c>
    </row>
    <row r="45" spans="1:36" x14ac:dyDescent="0.2">
      <c r="A45" t="s">
        <v>120</v>
      </c>
      <c r="B45">
        <v>15</v>
      </c>
      <c r="C45">
        <v>15</v>
      </c>
      <c r="D45">
        <f>IF(('Standard Worksheet'!$C$5)=(A46),($B46),($D46))</f>
        <v>0</v>
      </c>
      <c r="E45">
        <f>IF(('Standard Worksheet'!$D$5)=($A46),($B46),(E46))</f>
        <v>0</v>
      </c>
      <c r="F45">
        <f>IF(('Standard Worksheet'!$E$5)=($A46),($B46),(F46))</f>
        <v>0</v>
      </c>
      <c r="G45">
        <f>IF(('Standard Worksheet'!$F$5)=(A46),($B46),($G46))</f>
        <v>0</v>
      </c>
      <c r="H45">
        <f>IF(('Standard Worksheet'!$C$5)=(A46),($C46),($H46))</f>
        <v>0</v>
      </c>
      <c r="I45">
        <f>IF(('Standard Worksheet'!$D$5)=($A46),($C46),(I46))</f>
        <v>0</v>
      </c>
      <c r="J45">
        <f>IF(('Standard Worksheet'!$E$5)=($A46),($C46),($J46))</f>
        <v>0</v>
      </c>
      <c r="K45">
        <f>IF(('Standard Worksheet'!$F$5)=($A46),($C46),($J46))</f>
        <v>0</v>
      </c>
      <c r="AB45" t="s">
        <v>120</v>
      </c>
      <c r="AC45">
        <v>10</v>
      </c>
      <c r="AD45">
        <v>10</v>
      </c>
      <c r="AE45" t="e">
        <f>#N/A</f>
        <v>#N/A</v>
      </c>
      <c r="AF45" t="e">
        <f>#N/A</f>
        <v>#N/A</v>
      </c>
      <c r="AG45" t="e">
        <f>#N/A</f>
        <v>#N/A</v>
      </c>
      <c r="AH45" t="e">
        <f>#N/A</f>
        <v>#N/A</v>
      </c>
      <c r="AI45" t="e">
        <f>#N/A</f>
        <v>#N/A</v>
      </c>
      <c r="AJ45" t="e">
        <f>#N/A</f>
        <v>#N/A</v>
      </c>
    </row>
    <row r="46" spans="1:36" x14ac:dyDescent="0.2">
      <c r="A46" t="s">
        <v>121</v>
      </c>
      <c r="B46">
        <v>15</v>
      </c>
      <c r="C46">
        <v>15</v>
      </c>
      <c r="D46">
        <f>IF(('Standard Worksheet'!$C$5)=(A47),($B47),($D47))</f>
        <v>0</v>
      </c>
      <c r="E46">
        <f>IF(('Standard Worksheet'!$D$5)=($A47),($B47),(E47))</f>
        <v>0</v>
      </c>
      <c r="F46">
        <f>IF(('Standard Worksheet'!$E$5)=($A47),($B47),(F47))</f>
        <v>0</v>
      </c>
      <c r="G46">
        <f>IF(('Standard Worksheet'!$F$5)=(A47),($B47),($G47))</f>
        <v>0</v>
      </c>
      <c r="H46">
        <f>IF(('Standard Worksheet'!$C$5)=(A47),($C47),($H47))</f>
        <v>0</v>
      </c>
      <c r="I46">
        <f>IF(('Standard Worksheet'!$D$5)=($A47),($C47),(I47))</f>
        <v>0</v>
      </c>
      <c r="J46">
        <f>IF(('Standard Worksheet'!$E$5)=($A47),($C47),($J47))</f>
        <v>0</v>
      </c>
      <c r="K46">
        <f>IF(('Standard Worksheet'!$F$5)=($A47),($C47),($J47))</f>
        <v>0</v>
      </c>
      <c r="AB46" t="s">
        <v>121</v>
      </c>
      <c r="AC46">
        <v>10</v>
      </c>
      <c r="AD46">
        <v>10</v>
      </c>
      <c r="AE46" t="e">
        <f>#N/A</f>
        <v>#N/A</v>
      </c>
      <c r="AF46" t="e">
        <f>#N/A</f>
        <v>#N/A</v>
      </c>
      <c r="AG46" t="e">
        <f>#N/A</f>
        <v>#N/A</v>
      </c>
      <c r="AH46" t="e">
        <f>#N/A</f>
        <v>#N/A</v>
      </c>
      <c r="AI46" t="e">
        <f>#N/A</f>
        <v>#N/A</v>
      </c>
      <c r="AJ46" t="e">
        <f>#N/A</f>
        <v>#N/A</v>
      </c>
    </row>
    <row r="47" spans="1:36" x14ac:dyDescent="0.2">
      <c r="A47" t="s">
        <v>122</v>
      </c>
      <c r="B47">
        <v>15</v>
      </c>
      <c r="C47">
        <v>15</v>
      </c>
      <c r="D47">
        <f>IF(('Standard Worksheet'!$C$5)=(A48),($B48),($D48))</f>
        <v>0</v>
      </c>
      <c r="E47">
        <f>IF(('Standard Worksheet'!$D$5)=($A48),($B48),(E48))</f>
        <v>0</v>
      </c>
      <c r="F47">
        <f>IF(('Standard Worksheet'!$E$5)=($A48),($B48),(F48))</f>
        <v>0</v>
      </c>
      <c r="G47">
        <f>IF(('Standard Worksheet'!$F$5)=(A48),($B48),($G48))</f>
        <v>0</v>
      </c>
      <c r="H47">
        <f>IF(('Standard Worksheet'!$C$5)=(A48),($C48),($H48))</f>
        <v>0</v>
      </c>
      <c r="I47">
        <f>IF(('Standard Worksheet'!$D$5)=($A48),($C48),(I48))</f>
        <v>0</v>
      </c>
      <c r="J47">
        <f>IF(('Standard Worksheet'!$E$5)=($A48),($C48),($J48))</f>
        <v>0</v>
      </c>
      <c r="K47">
        <f>IF(('Standard Worksheet'!$F$5)=($A48),($C48),($J48))</f>
        <v>0</v>
      </c>
      <c r="AB47" t="s">
        <v>122</v>
      </c>
      <c r="AC47">
        <v>10</v>
      </c>
      <c r="AD47">
        <v>10</v>
      </c>
      <c r="AE47" t="e">
        <f>#N/A</f>
        <v>#N/A</v>
      </c>
      <c r="AF47" t="e">
        <f>#N/A</f>
        <v>#N/A</v>
      </c>
      <c r="AG47" t="e">
        <f>#N/A</f>
        <v>#N/A</v>
      </c>
      <c r="AH47" t="e">
        <f>#N/A</f>
        <v>#N/A</v>
      </c>
      <c r="AI47" t="e">
        <f>#N/A</f>
        <v>#N/A</v>
      </c>
      <c r="AJ47" t="e">
        <f>#N/A</f>
        <v>#N/A</v>
      </c>
    </row>
    <row r="48" spans="1:36" x14ac:dyDescent="0.2">
      <c r="A48" t="s">
        <v>123</v>
      </c>
      <c r="B48">
        <v>20</v>
      </c>
      <c r="C48">
        <v>15</v>
      </c>
      <c r="D48">
        <f>IF(('Standard Worksheet'!$C$5)=(A49),($B49),($D49))</f>
        <v>0</v>
      </c>
      <c r="E48">
        <f>IF(('Standard Worksheet'!$D$5)=($A49),($B49),(E49))</f>
        <v>0</v>
      </c>
      <c r="F48">
        <f>IF(('Standard Worksheet'!$E$5)=($A49),($B49),(F49))</f>
        <v>0</v>
      </c>
      <c r="G48">
        <f>IF(('Standard Worksheet'!$F$5)=(A49),($B49),($G49))</f>
        <v>0</v>
      </c>
      <c r="H48">
        <f>IF(('Standard Worksheet'!$C$5)=(A49),($C49),($H49))</f>
        <v>0</v>
      </c>
      <c r="I48">
        <f>IF(('Standard Worksheet'!$D$5)=($A49),($C49),(I49))</f>
        <v>0</v>
      </c>
      <c r="J48">
        <f>IF(('Standard Worksheet'!$E$5)=($A49),($C49),($J49))</f>
        <v>0</v>
      </c>
      <c r="K48">
        <f>IF(('Standard Worksheet'!$F$5)=($A49),($C49),($J49))</f>
        <v>0</v>
      </c>
      <c r="AB48" t="s">
        <v>123</v>
      </c>
      <c r="AC48">
        <v>10</v>
      </c>
      <c r="AD48">
        <v>10</v>
      </c>
      <c r="AE48" t="e">
        <f>#N/A</f>
        <v>#N/A</v>
      </c>
      <c r="AF48" t="e">
        <f>#N/A</f>
        <v>#N/A</v>
      </c>
      <c r="AG48" t="e">
        <f>#N/A</f>
        <v>#N/A</v>
      </c>
      <c r="AH48" t="e">
        <f>#N/A</f>
        <v>#N/A</v>
      </c>
      <c r="AI48" t="e">
        <f>#N/A</f>
        <v>#N/A</v>
      </c>
      <c r="AJ48" t="e">
        <f>#N/A</f>
        <v>#N/A</v>
      </c>
    </row>
    <row r="49" spans="1:36" x14ac:dyDescent="0.2">
      <c r="A49" t="s">
        <v>124</v>
      </c>
      <c r="B49">
        <v>15</v>
      </c>
      <c r="C49">
        <v>15</v>
      </c>
      <c r="D49">
        <f>IF(('Standard Worksheet'!$C$5)=(A50),($B50),($D50))</f>
        <v>0</v>
      </c>
      <c r="E49">
        <f>IF(('Standard Worksheet'!$D$5)=($A50),($B50),(E50))</f>
        <v>0</v>
      </c>
      <c r="F49">
        <f>IF(('Standard Worksheet'!$E$5)=($A50),($B50),(F50))</f>
        <v>0</v>
      </c>
      <c r="G49">
        <f>IF(('Standard Worksheet'!$F$5)=(A50),($B50),($G50))</f>
        <v>0</v>
      </c>
      <c r="H49">
        <f>IF(('Standard Worksheet'!$C$5)=(A50),($C50),($H50))</f>
        <v>0</v>
      </c>
      <c r="I49">
        <f>IF(('Standard Worksheet'!$D$5)=($A50),($C50),(I50))</f>
        <v>0</v>
      </c>
      <c r="J49">
        <f>IF(('Standard Worksheet'!$E$5)=($A50),($C50),($J50))</f>
        <v>0</v>
      </c>
      <c r="K49">
        <f>IF(('Standard Worksheet'!$F$5)=($A50),($C50),($J50))</f>
        <v>0</v>
      </c>
      <c r="AB49" t="s">
        <v>124</v>
      </c>
      <c r="AC49">
        <v>10</v>
      </c>
      <c r="AD49">
        <v>10</v>
      </c>
      <c r="AE49" t="e">
        <f>#N/A</f>
        <v>#N/A</v>
      </c>
      <c r="AF49" t="e">
        <f>#N/A</f>
        <v>#N/A</v>
      </c>
      <c r="AG49" t="e">
        <f>#N/A</f>
        <v>#N/A</v>
      </c>
      <c r="AH49" t="e">
        <f>#N/A</f>
        <v>#N/A</v>
      </c>
      <c r="AI49" t="e">
        <f>#N/A</f>
        <v>#N/A</v>
      </c>
      <c r="AJ49" t="e">
        <f>#N/A</f>
        <v>#N/A</v>
      </c>
    </row>
    <row r="50" spans="1:36" x14ac:dyDescent="0.2">
      <c r="A50" t="s">
        <v>125</v>
      </c>
      <c r="B50">
        <v>50</v>
      </c>
      <c r="C50">
        <v>20</v>
      </c>
      <c r="D50">
        <f>IF(('Standard Worksheet'!$C$5)=(A51),($B51),($D51))</f>
        <v>0</v>
      </c>
      <c r="E50">
        <f>IF(('Standard Worksheet'!$D$5)=($A51),($B51),(E51))</f>
        <v>0</v>
      </c>
      <c r="F50">
        <f>IF(('Standard Worksheet'!$E$5)=($A51),($B51),(F51))</f>
        <v>0</v>
      </c>
      <c r="G50">
        <f>IF(('Standard Worksheet'!$F$5)=(A51),($B51),($G51))</f>
        <v>0</v>
      </c>
      <c r="H50">
        <f>IF(('Standard Worksheet'!$C$5)=(A51),($C51),($H51))</f>
        <v>0</v>
      </c>
      <c r="I50">
        <f>IF(('Standard Worksheet'!$D$5)=($A51),($C51),(I51))</f>
        <v>0</v>
      </c>
      <c r="J50">
        <f>IF(('Standard Worksheet'!$E$5)=($A51),($C51),($J51))</f>
        <v>0</v>
      </c>
      <c r="K50">
        <f>IF(('Standard Worksheet'!$F$5)=($A51),($C51),($J51))</f>
        <v>0</v>
      </c>
      <c r="AC50">
        <v>0</v>
      </c>
      <c r="AD50">
        <v>0</v>
      </c>
    </row>
    <row r="51" spans="1:36" x14ac:dyDescent="0.2">
      <c r="A51" t="s">
        <v>126</v>
      </c>
      <c r="B51">
        <v>50</v>
      </c>
      <c r="C51">
        <v>20</v>
      </c>
      <c r="D51">
        <f>IF(('Standard Worksheet'!$C$5)=(A52),($B52),($D52))</f>
        <v>0</v>
      </c>
      <c r="E51" s="86">
        <f>IF(('Standard Worksheet'!$D$5)=($A52),($B52),(E52))</f>
        <v>0</v>
      </c>
      <c r="F51" s="86">
        <f>IF(('Standard Worksheet'!$E$5)=($A52),($B52),(F52))</f>
        <v>0</v>
      </c>
      <c r="G51" s="86">
        <f>IF(('Standard Worksheet'!$F$5)=(A52),($B52),($G52))</f>
        <v>0</v>
      </c>
      <c r="H51" s="86">
        <f>IF(('Standard Worksheet'!$C$5)=(A52),($C52),($H52))</f>
        <v>0</v>
      </c>
      <c r="I51">
        <f>IF(('Standard Worksheet'!$D$5)=($A52),($C52),(I52))</f>
        <v>0</v>
      </c>
      <c r="J51">
        <f>IF(('Standard Worksheet'!$E$5)=($A52),($C52),($J52))</f>
        <v>0</v>
      </c>
      <c r="K51">
        <f>IF(('Standard Worksheet'!$F$5)=($A52),($C52),($J52))</f>
        <v>0</v>
      </c>
    </row>
    <row r="52" spans="1:36" x14ac:dyDescent="0.2">
      <c r="A52" t="s">
        <v>127</v>
      </c>
      <c r="B52">
        <v>50</v>
      </c>
      <c r="C52">
        <v>20</v>
      </c>
      <c r="D52">
        <f>IF(('Standard Worksheet'!$C$5)=(A53),($B53),($D53))</f>
        <v>0</v>
      </c>
      <c r="E52" s="86">
        <f>IF(('Standard Worksheet'!$D$5)=($A53),($B53),(E53))</f>
        <v>0</v>
      </c>
      <c r="F52" s="86">
        <f>IF(('Standard Worksheet'!$E$5)=($A53),($B53),(F53))</f>
        <v>0</v>
      </c>
      <c r="G52" s="86">
        <f>IF(('Standard Worksheet'!$F$5)=(A53),($B53),($G53))</f>
        <v>0</v>
      </c>
      <c r="H52" s="86">
        <f>IF(('Standard Worksheet'!$C$5)=(A53),($C53),($H53))</f>
        <v>0</v>
      </c>
      <c r="I52">
        <f>IF(('Standard Worksheet'!$D$5)=($A53),($C53),(I53))</f>
        <v>0</v>
      </c>
      <c r="J52">
        <f>IF(('Standard Worksheet'!$E$5)=($A53),($C53),($J53))</f>
        <v>0</v>
      </c>
      <c r="K52">
        <f>IF(('Standard Worksheet'!$F$5)=($A53),($C53),($J53))</f>
        <v>0</v>
      </c>
    </row>
    <row r="53" spans="1:36" x14ac:dyDescent="0.2">
      <c r="A53" t="s">
        <v>128</v>
      </c>
      <c r="B53">
        <v>50</v>
      </c>
      <c r="C53">
        <v>20</v>
      </c>
      <c r="D53">
        <f>IF(('Standard Worksheet'!$C$5)=(A54),($B54),($D54))</f>
        <v>0</v>
      </c>
      <c r="E53" s="86">
        <f>IF(('Standard Worksheet'!$D$5)=($A54),($B54),(E54))</f>
        <v>0</v>
      </c>
      <c r="F53" s="86">
        <f>IF(('Standard Worksheet'!$E$5)=($A54),($B54),(F54))</f>
        <v>0</v>
      </c>
      <c r="G53" s="86">
        <f>IF(('Standard Worksheet'!$F$5)=(A54),($B54),($G54))</f>
        <v>0</v>
      </c>
      <c r="H53" s="86">
        <f>IF(('Standard Worksheet'!$C$5)=(A54),($C54),($H54))</f>
        <v>0</v>
      </c>
      <c r="I53">
        <f>IF(('Standard Worksheet'!$D$5)=($A54),($C54),(I54))</f>
        <v>0</v>
      </c>
      <c r="J53">
        <f>IF(('Standard Worksheet'!$E$5)=($A54),($C54),($J54))</f>
        <v>0</v>
      </c>
      <c r="K53">
        <f>IF(('Standard Worksheet'!$F$5)=($A54),($C54),($J54))</f>
        <v>0</v>
      </c>
    </row>
    <row r="54" spans="1:36" x14ac:dyDescent="0.2">
      <c r="A54" t="s">
        <v>129</v>
      </c>
      <c r="B54">
        <v>25</v>
      </c>
      <c r="C54">
        <v>20</v>
      </c>
      <c r="D54">
        <f>IF(('Standard Worksheet'!$C$5)=(A55),($B55),($D55))</f>
        <v>0</v>
      </c>
      <c r="E54" s="86">
        <f>IF(('Standard Worksheet'!$D$5)=($A55),($B55),(E55))</f>
        <v>0</v>
      </c>
      <c r="F54" s="86">
        <f>IF(('Standard Worksheet'!$E$5)=($A55),($B55),(F55))</f>
        <v>0</v>
      </c>
      <c r="G54" s="86">
        <f>IF(('Standard Worksheet'!$F$5)=(A55),($B55),($G55))</f>
        <v>0</v>
      </c>
      <c r="H54" s="86">
        <f>IF(('Standard Worksheet'!$C$5)=(A55),($C55),($H55))</f>
        <v>0</v>
      </c>
      <c r="I54">
        <f>IF(('Standard Worksheet'!$D$5)=($A55),($C55),(I55))</f>
        <v>0</v>
      </c>
      <c r="J54">
        <f>IF(('Standard Worksheet'!$E$5)=($A55),($C55),($J55))</f>
        <v>0</v>
      </c>
      <c r="K54">
        <f>IF(('Standard Worksheet'!$F$5)=($A55),($C55),($J55))</f>
        <v>0</v>
      </c>
    </row>
    <row r="55" spans="1:36" x14ac:dyDescent="0.2">
      <c r="A55" t="s">
        <v>130</v>
      </c>
      <c r="B55">
        <v>20</v>
      </c>
      <c r="C55">
        <v>15</v>
      </c>
      <c r="D55">
        <f>IF(('Standard Worksheet'!$C$5)=(A56),($B56),($D56))</f>
        <v>0</v>
      </c>
      <c r="E55" s="86">
        <f>IF(('Standard Worksheet'!$D$5)=($A56),($B56),(E56))</f>
        <v>0</v>
      </c>
      <c r="F55" s="86">
        <f>IF(('Standard Worksheet'!$E$5)=($A56),($B56),(F56))</f>
        <v>0</v>
      </c>
      <c r="G55" s="86">
        <f>IF(('Standard Worksheet'!$F$5)=(A56),($B56),($G56))</f>
        <v>0</v>
      </c>
      <c r="H55" s="86">
        <f>IF(('Standard Worksheet'!$C$5)=(A56),($C56),($H56))</f>
        <v>0</v>
      </c>
      <c r="I55">
        <f>IF(('Standard Worksheet'!$D$5)=($A56),($C56),(I56))</f>
        <v>0</v>
      </c>
      <c r="J55">
        <f>IF(('Standard Worksheet'!$E$5)=($A56),($C56),($J56))</f>
        <v>0</v>
      </c>
      <c r="K55">
        <f>IF(('Standard Worksheet'!$F$5)=($A56),($C56),($J56))</f>
        <v>0</v>
      </c>
    </row>
    <row r="56" spans="1:36" x14ac:dyDescent="0.2">
      <c r="A56" t="s">
        <v>131</v>
      </c>
      <c r="B56">
        <v>20</v>
      </c>
      <c r="C56">
        <v>15</v>
      </c>
      <c r="D56">
        <f>IF(('Standard Worksheet'!$C$5)=(A57),($B57),($D57))</f>
        <v>0</v>
      </c>
      <c r="E56" s="86">
        <f>IF(('Standard Worksheet'!$D$5)=($A57),($B57),(E57))</f>
        <v>0</v>
      </c>
      <c r="F56" s="86">
        <f>IF(('Standard Worksheet'!$E$5)=($A57),($B57),(F57))</f>
        <v>0</v>
      </c>
      <c r="G56" s="86">
        <f>IF(('Standard Worksheet'!$F$5)=(A57),($B57),($G57))</f>
        <v>0</v>
      </c>
      <c r="H56" s="86">
        <f>IF(('Standard Worksheet'!$C$5)=(A57),($C57),($H57))</f>
        <v>0</v>
      </c>
      <c r="I56">
        <f>IF(('Standard Worksheet'!$D$5)=($A57),($C57),(I57))</f>
        <v>0</v>
      </c>
      <c r="J56">
        <f>IF(('Standard Worksheet'!$E$5)=($A57),($C57),($J57))</f>
        <v>0</v>
      </c>
      <c r="K56">
        <f>IF(('Standard Worksheet'!$F$5)=($A57),($C57),($J57))</f>
        <v>0</v>
      </c>
    </row>
    <row r="57" spans="1:36" x14ac:dyDescent="0.2">
      <c r="A57" t="s">
        <v>132</v>
      </c>
      <c r="B57">
        <v>20</v>
      </c>
      <c r="C57">
        <v>15</v>
      </c>
      <c r="D57">
        <f>IF(('Standard Worksheet'!$C$5)=(A58),($B58),($D58))</f>
        <v>0</v>
      </c>
      <c r="E57" s="86">
        <f>IF(('Standard Worksheet'!$D$5)=($A58),($B58),(E58))</f>
        <v>0</v>
      </c>
      <c r="F57" s="86">
        <f>IF(('Standard Worksheet'!$E$5)=($A58),($B58),(F58))</f>
        <v>0</v>
      </c>
      <c r="G57" s="86">
        <f>IF(('Standard Worksheet'!$F$5)=(A58),($B58),($G58))</f>
        <v>0</v>
      </c>
      <c r="H57" s="86">
        <f>IF(('Standard Worksheet'!$C$5)=(A58),($C58),($H58))</f>
        <v>0</v>
      </c>
      <c r="I57">
        <f>IF(('Standard Worksheet'!$D$5)=($A58),($C58),(I58))</f>
        <v>0</v>
      </c>
      <c r="J57">
        <f>IF(('Standard Worksheet'!$E$5)=($A58),($C58),($J58))</f>
        <v>0</v>
      </c>
      <c r="K57">
        <f>IF(('Standard Worksheet'!$F$5)=($A58),($C58),($J58))</f>
        <v>0</v>
      </c>
    </row>
    <row r="58" spans="1:36" x14ac:dyDescent="0.2">
      <c r="A58" t="s">
        <v>133</v>
      </c>
      <c r="B58">
        <v>20</v>
      </c>
      <c r="C58">
        <v>15</v>
      </c>
      <c r="D58">
        <f>IF(('Standard Worksheet'!$C$5)=(A59),($B59),($D59))</f>
        <v>0</v>
      </c>
      <c r="E58" s="86">
        <f>IF(('Standard Worksheet'!$D$5)=($A59),($B59),(E59))</f>
        <v>0</v>
      </c>
      <c r="F58" s="86">
        <f>IF(('Standard Worksheet'!$E$5)=($A59),($B59),(F59))</f>
        <v>0</v>
      </c>
      <c r="G58" s="86">
        <f>IF(('Standard Worksheet'!$F$5)=(A59),($B59),($G59))</f>
        <v>0</v>
      </c>
      <c r="H58" s="86">
        <f>IF(('Standard Worksheet'!$C$5)=(A59),($C59),($H59))</f>
        <v>0</v>
      </c>
      <c r="I58">
        <f>IF(('Standard Worksheet'!$D$5)=($A59),($C59),(I59))</f>
        <v>0</v>
      </c>
      <c r="J58">
        <f>IF(('Standard Worksheet'!$E$5)=($A59),($C59),($J59))</f>
        <v>0</v>
      </c>
      <c r="K58">
        <f>IF(('Standard Worksheet'!$F$5)=($A59),($C59),($J59))</f>
        <v>0</v>
      </c>
    </row>
    <row r="59" spans="1:36" x14ac:dyDescent="0.2">
      <c r="A59" t="s">
        <v>134</v>
      </c>
      <c r="B59">
        <v>20</v>
      </c>
      <c r="C59">
        <v>15</v>
      </c>
      <c r="D59">
        <f>IF(('Standard Worksheet'!$C$5)=(A60),($B60),($D60))</f>
        <v>0</v>
      </c>
      <c r="E59" s="86">
        <f>IF(('Standard Worksheet'!$D$5)=($A60),($B60),(E60))</f>
        <v>0</v>
      </c>
      <c r="F59" s="86">
        <f>IF(('Standard Worksheet'!$E$5)=($A60),($B60),(F60))</f>
        <v>0</v>
      </c>
      <c r="G59" s="86">
        <f>IF(('Standard Worksheet'!$F$5)=(A60),($B60),($G60))</f>
        <v>0</v>
      </c>
      <c r="H59" s="86">
        <f>IF(('Standard Worksheet'!$C$5)=(A60),($C60),($H60))</f>
        <v>0</v>
      </c>
      <c r="I59">
        <f>IF(('Standard Worksheet'!$D$5)=($A60),($C60),(I60))</f>
        <v>0</v>
      </c>
      <c r="J59">
        <f>IF(('Standard Worksheet'!$E$5)=($A60),($C60),($J60))</f>
        <v>0</v>
      </c>
      <c r="K59">
        <f>IF(('Standard Worksheet'!$F$5)=($A60),($C60),($J60))</f>
        <v>0</v>
      </c>
    </row>
    <row r="60" spans="1:36" x14ac:dyDescent="0.2">
      <c r="A60" t="s">
        <v>135</v>
      </c>
      <c r="B60">
        <v>20</v>
      </c>
      <c r="C60">
        <v>15</v>
      </c>
      <c r="D60">
        <f>IF(('Standard Worksheet'!$C$5)=(A61),($B61),($D61))</f>
        <v>0</v>
      </c>
      <c r="E60" s="86">
        <f>IF(('Standard Worksheet'!$D$5)=($A61),($B61),(E61))</f>
        <v>0</v>
      </c>
      <c r="F60" s="86">
        <f>IF(('Standard Worksheet'!$E$5)=($A61),($B61),(F61))</f>
        <v>0</v>
      </c>
      <c r="G60" s="86">
        <f>IF(('Standard Worksheet'!$F$5)=(A61),($B61),($G61))</f>
        <v>0</v>
      </c>
      <c r="H60" s="86">
        <f>IF(('Standard Worksheet'!$C$5)=(A61),($C61),($H61))</f>
        <v>0</v>
      </c>
      <c r="I60">
        <f>IF(('Standard Worksheet'!$D$5)=($A61),($C61),(I61))</f>
        <v>0</v>
      </c>
      <c r="J60">
        <f>IF(('Standard Worksheet'!$E$5)=($A61),($C61),($J61))</f>
        <v>0</v>
      </c>
      <c r="K60">
        <f>IF(('Standard Worksheet'!$F$5)=($A61),($C61),($J61))</f>
        <v>0</v>
      </c>
    </row>
    <row r="61" spans="1:36" x14ac:dyDescent="0.2">
      <c r="A61" t="s">
        <v>136</v>
      </c>
      <c r="B61">
        <v>20</v>
      </c>
      <c r="C61">
        <v>15</v>
      </c>
      <c r="D61">
        <f>IF(('Standard Worksheet'!$C$5)=(A62),($B62),($D62))</f>
        <v>0</v>
      </c>
      <c r="E61" s="86">
        <f>IF(('Standard Worksheet'!$D$5)=($A62),($B62),(E62))</f>
        <v>0</v>
      </c>
      <c r="F61" s="86">
        <f>IF(('Standard Worksheet'!$E$5)=($A62),($B62),(F62))</f>
        <v>0</v>
      </c>
      <c r="G61" s="86">
        <f>IF(('Standard Worksheet'!$F$5)=(A62),($B62),($G62))</f>
        <v>0</v>
      </c>
      <c r="H61" s="86">
        <f>IF(('Standard Worksheet'!$C$5)=(A62),($C62),($H62))</f>
        <v>0</v>
      </c>
      <c r="I61">
        <f>IF(('Standard Worksheet'!$D$5)=($A62),($C62),(I62))</f>
        <v>0</v>
      </c>
      <c r="J61">
        <f>IF(('Standard Worksheet'!$E$5)=($A62),($C62),($J62))</f>
        <v>0</v>
      </c>
      <c r="K61">
        <f>IF(('Standard Worksheet'!$F$5)=($A62),($C62),($J62))</f>
        <v>0</v>
      </c>
    </row>
    <row r="62" spans="1:36" x14ac:dyDescent="0.2">
      <c r="A62" t="s">
        <v>137</v>
      </c>
      <c r="B62">
        <v>20</v>
      </c>
      <c r="C62">
        <v>15</v>
      </c>
      <c r="D62">
        <f>IF(('Standard Worksheet'!$C$5)=(A63),($B63),($D63))</f>
        <v>0</v>
      </c>
      <c r="E62" s="86">
        <f>IF(('Standard Worksheet'!$D$5)=($A63),($B63),(E63))</f>
        <v>0</v>
      </c>
      <c r="F62" s="86">
        <f>IF(('Standard Worksheet'!$E$5)=($A63),($B63),(F63))</f>
        <v>0</v>
      </c>
      <c r="G62" s="86">
        <f>IF(('Standard Worksheet'!$F$5)=(A63),($B63),($G63))</f>
        <v>0</v>
      </c>
      <c r="H62" s="86">
        <f>IF(('Standard Worksheet'!$C$5)=(A63),($C63),($H63))</f>
        <v>0</v>
      </c>
      <c r="I62">
        <f>IF(('Standard Worksheet'!$D$5)=($A63),($C63),(I63))</f>
        <v>0</v>
      </c>
      <c r="J62">
        <f>IF(('Standard Worksheet'!$E$5)=($A63),($C63),($J63))</f>
        <v>0</v>
      </c>
      <c r="K62">
        <f>IF(('Standard Worksheet'!$F$5)=($A63),($C63),($J63))</f>
        <v>0</v>
      </c>
    </row>
    <row r="63" spans="1:36" x14ac:dyDescent="0.2">
      <c r="A63" t="s">
        <v>138</v>
      </c>
      <c r="B63">
        <v>20</v>
      </c>
      <c r="C63">
        <v>15</v>
      </c>
      <c r="D63">
        <f>IF(('Standard Worksheet'!$C$5)=(A64),($B64),($D64))</f>
        <v>0</v>
      </c>
      <c r="E63" s="86">
        <f>IF(('Standard Worksheet'!$D$5)=($A64),($B64),(E64))</f>
        <v>0</v>
      </c>
      <c r="F63" s="86">
        <f>IF(('Standard Worksheet'!$E$5)=($A64),($B64),(F64))</f>
        <v>0</v>
      </c>
      <c r="G63" s="86">
        <f>IF(('Standard Worksheet'!$F$5)=(A64),($B64),($G64))</f>
        <v>0</v>
      </c>
      <c r="H63" s="86">
        <f>IF(('Standard Worksheet'!$C$5)=(A64),($C64),($H64))</f>
        <v>0</v>
      </c>
      <c r="I63">
        <f>IF(('Standard Worksheet'!$D$5)=($A64),($C64),(I64))</f>
        <v>0</v>
      </c>
      <c r="J63">
        <f>IF(('Standard Worksheet'!$E$5)=($A64),($C64),($J64))</f>
        <v>0</v>
      </c>
      <c r="K63">
        <f>IF(('Standard Worksheet'!$F$5)=($A64),($C64),($J64))</f>
        <v>0</v>
      </c>
    </row>
    <row r="64" spans="1:36" x14ac:dyDescent="0.2">
      <c r="A64" t="s">
        <v>139</v>
      </c>
      <c r="B64">
        <v>15</v>
      </c>
      <c r="C64">
        <v>15</v>
      </c>
      <c r="D64">
        <f>IF(('Standard Worksheet'!$C$5)=(A65),($B65),($D65))</f>
        <v>0</v>
      </c>
      <c r="E64" s="86">
        <f>IF(('Standard Worksheet'!$D$5)=($A65),($B65),(E65))</f>
        <v>0</v>
      </c>
      <c r="F64" s="86">
        <f>IF(('Standard Worksheet'!$E$5)=($A65),($B65),(F65))</f>
        <v>0</v>
      </c>
      <c r="G64" s="86">
        <f>IF(('Standard Worksheet'!$F$5)=(A65),($B65),($G65))</f>
        <v>0</v>
      </c>
      <c r="H64" s="86">
        <f>IF(('Standard Worksheet'!$C$5)=(A65),($C65),($H65))</f>
        <v>0</v>
      </c>
      <c r="I64">
        <f>IF(('Standard Worksheet'!$D$5)=($A65),($C65),(I65))</f>
        <v>0</v>
      </c>
      <c r="J64">
        <f>IF(('Standard Worksheet'!$E$5)=($A65),($C65),($J65))</f>
        <v>0</v>
      </c>
      <c r="K64">
        <f>IF(('Standard Worksheet'!$F$5)=($A65),($C65),($J65))</f>
        <v>0</v>
      </c>
    </row>
    <row r="65" spans="1:11" x14ac:dyDescent="0.2">
      <c r="A65" t="s">
        <v>140</v>
      </c>
      <c r="B65">
        <v>15</v>
      </c>
      <c r="C65">
        <v>15</v>
      </c>
      <c r="D65">
        <f>IF(('Standard Worksheet'!$C$5)=(A66),($B66),($D66))</f>
        <v>0</v>
      </c>
      <c r="E65" s="86">
        <f>IF(('Standard Worksheet'!$D$5)=($A66),($B66),(E66))</f>
        <v>0</v>
      </c>
      <c r="F65" s="86">
        <f>IF(('Standard Worksheet'!$E$5)=($A66),($B66),(F66))</f>
        <v>0</v>
      </c>
      <c r="G65" s="86">
        <f>IF(('Standard Worksheet'!$F$5)=(A66),($B66),($G66))</f>
        <v>0</v>
      </c>
      <c r="H65" s="86">
        <f>IF(('Standard Worksheet'!$C$5)=(A66),($C66),($H66))</f>
        <v>0</v>
      </c>
      <c r="I65">
        <f>IF(('Standard Worksheet'!$D$5)=($A66),($C66),(I66))</f>
        <v>0</v>
      </c>
      <c r="J65">
        <f>IF(('Standard Worksheet'!$E$5)=($A66),($C66),($J66))</f>
        <v>0</v>
      </c>
      <c r="K65">
        <f>IF(('Standard Worksheet'!$F$5)=($A66),($C66),($J66))</f>
        <v>0</v>
      </c>
    </row>
    <row r="66" spans="1:11" x14ac:dyDescent="0.2">
      <c r="A66" t="s">
        <v>141</v>
      </c>
      <c r="B66">
        <v>15</v>
      </c>
      <c r="C66">
        <v>15</v>
      </c>
      <c r="D66">
        <f>IF(('Standard Worksheet'!$C$5)=(A67),($B67),($D67))</f>
        <v>0</v>
      </c>
      <c r="E66" s="86">
        <f>IF(('Standard Worksheet'!$D$5)=($A67),($B67),(E67))</f>
        <v>0</v>
      </c>
      <c r="F66" s="86">
        <f>IF(('Standard Worksheet'!$E$5)=($A67),($B67),(F67))</f>
        <v>0</v>
      </c>
      <c r="G66" s="86">
        <f>IF(('Standard Worksheet'!$F$5)=(A67),($B67),($G67))</f>
        <v>0</v>
      </c>
      <c r="H66" s="86">
        <f>IF(('Standard Worksheet'!$C$5)=(A67),($C67),($H67))</f>
        <v>0</v>
      </c>
      <c r="I66">
        <f>IF(('Standard Worksheet'!$D$5)=($A67),($C67),(I67))</f>
        <v>0</v>
      </c>
      <c r="J66">
        <f>IF(('Standard Worksheet'!$E$5)=($A67),($C67),($J67))</f>
        <v>0</v>
      </c>
      <c r="K66">
        <f>IF(('Standard Worksheet'!$F$5)=($A67),($C67),($J67))</f>
        <v>0</v>
      </c>
    </row>
    <row r="67" spans="1:11" x14ac:dyDescent="0.2">
      <c r="A67" t="s">
        <v>142</v>
      </c>
      <c r="B67">
        <v>15</v>
      </c>
      <c r="C67">
        <v>15</v>
      </c>
      <c r="D67">
        <f>IF(('Standard Worksheet'!$C$5)=(A68),($B68),($D68))</f>
        <v>0</v>
      </c>
      <c r="E67" s="86">
        <f>IF(('Standard Worksheet'!$D$5)=($A68),($B68),(E68))</f>
        <v>0</v>
      </c>
      <c r="F67" s="86">
        <f>IF(('Standard Worksheet'!$E$5)=($A68),($B68),(F68))</f>
        <v>0</v>
      </c>
      <c r="G67" s="86">
        <f>IF(('Standard Worksheet'!$F$5)=(A68),($B68),($G68))</f>
        <v>0</v>
      </c>
      <c r="H67" s="86">
        <f>IF(('Standard Worksheet'!$C$5)=(A68),($C68),($H68))</f>
        <v>0</v>
      </c>
      <c r="I67">
        <f>IF(('Standard Worksheet'!$D$5)=($A68),($C68),(I68))</f>
        <v>0</v>
      </c>
      <c r="J67">
        <f>IF(('Standard Worksheet'!$E$5)=($A68),($C68),($J68))</f>
        <v>0</v>
      </c>
      <c r="K67">
        <f>IF(('Standard Worksheet'!$F$5)=($A68),($C68),($J68))</f>
        <v>0</v>
      </c>
    </row>
    <row r="68" spans="1:11" x14ac:dyDescent="0.2">
      <c r="A68" t="s">
        <v>143</v>
      </c>
      <c r="B68">
        <v>15</v>
      </c>
      <c r="C68">
        <v>15</v>
      </c>
      <c r="D68">
        <f>IF(('Standard Worksheet'!$C$5)=(A69),($B69),($D69))</f>
        <v>0</v>
      </c>
      <c r="E68" s="86">
        <f>IF(('Standard Worksheet'!$D$5)=($A69),($B69),(E69))</f>
        <v>0</v>
      </c>
      <c r="F68" s="86">
        <f>IF(('Standard Worksheet'!$E$5)=($A69),($B69),(F69))</f>
        <v>0</v>
      </c>
      <c r="G68" s="86">
        <f>IF(('Standard Worksheet'!$F$5)=(A69),($B69),($G69))</f>
        <v>0</v>
      </c>
      <c r="H68" s="86">
        <f>IF(('Standard Worksheet'!$C$5)=(A69),($C69),($H69))</f>
        <v>0</v>
      </c>
      <c r="I68">
        <f>IF(('Standard Worksheet'!$D$5)=($A69),($C69),(I69))</f>
        <v>0</v>
      </c>
      <c r="J68">
        <f>IF(('Standard Worksheet'!$E$5)=($A69),($C69),($J69))</f>
        <v>0</v>
      </c>
      <c r="K68">
        <f>IF(('Standard Worksheet'!$F$5)=($A69),($C69),($J69))</f>
        <v>0</v>
      </c>
    </row>
    <row r="69" spans="1:11" x14ac:dyDescent="0.2">
      <c r="A69" t="s">
        <v>144</v>
      </c>
      <c r="B69">
        <v>15</v>
      </c>
      <c r="C69">
        <v>15</v>
      </c>
      <c r="D69">
        <f>IF(('Standard Worksheet'!$C$5)=(A70),($B70),($D70))</f>
        <v>0</v>
      </c>
      <c r="E69" s="86">
        <f>IF(('Standard Worksheet'!$D$5)=($A70),($B70),(E70))</f>
        <v>0</v>
      </c>
      <c r="F69" s="86">
        <f>IF(('Standard Worksheet'!$E$5)=($A70),($B70),(F70))</f>
        <v>0</v>
      </c>
      <c r="G69" s="86">
        <f>IF(('Standard Worksheet'!$F$5)=(A70),($B70),($G70))</f>
        <v>0</v>
      </c>
      <c r="H69" s="86">
        <f>IF(('Standard Worksheet'!$C$5)=(A70),($C70),($H70))</f>
        <v>0</v>
      </c>
      <c r="I69">
        <f>IF(('Standard Worksheet'!$D$5)=($A70),($C70),(I70))</f>
        <v>0</v>
      </c>
      <c r="J69">
        <f>IF(('Standard Worksheet'!$E$5)=($A70),($C70),($J70))</f>
        <v>0</v>
      </c>
      <c r="K69">
        <f>IF(('Standard Worksheet'!$F$5)=($A70),($C70),($J70))</f>
        <v>0</v>
      </c>
    </row>
    <row r="70" spans="1:11" x14ac:dyDescent="0.2">
      <c r="A70" t="s">
        <v>145</v>
      </c>
      <c r="B70">
        <v>15</v>
      </c>
      <c r="C70">
        <v>15</v>
      </c>
      <c r="D70">
        <f>IF(('Standard Worksheet'!$C$5)=(A71),($B71),($D71))</f>
        <v>0</v>
      </c>
      <c r="E70" s="86">
        <f>IF(('Standard Worksheet'!$D$5)=($A71),($B71),(E71))</f>
        <v>0</v>
      </c>
      <c r="F70" s="86">
        <f>IF(('Standard Worksheet'!$E$5)=($A71),($B71),(F71))</f>
        <v>0</v>
      </c>
      <c r="G70" s="86">
        <f>IF(('Standard Worksheet'!$F$5)=(A71),($B71),($G71))</f>
        <v>0</v>
      </c>
      <c r="H70" s="86">
        <f>IF(('Standard Worksheet'!$C$5)=(A71),($C71),($H71))</f>
        <v>0</v>
      </c>
      <c r="I70">
        <f>IF(('Standard Worksheet'!$D$5)=($A71),($C71),(I71))</f>
        <v>0</v>
      </c>
      <c r="J70">
        <f>IF(('Standard Worksheet'!$E$5)=($A71),($C71),($J71))</f>
        <v>0</v>
      </c>
      <c r="K70">
        <f>IF(('Standard Worksheet'!$F$5)=($A71),($C71),($J71))</f>
        <v>0</v>
      </c>
    </row>
    <row r="71" spans="1:11" x14ac:dyDescent="0.2">
      <c r="A71" t="s">
        <v>146</v>
      </c>
      <c r="B71">
        <v>15</v>
      </c>
      <c r="C71">
        <v>15</v>
      </c>
      <c r="D71">
        <f>IF(('Standard Worksheet'!$C$5)=(A72),($B72),($D72))</f>
        <v>0</v>
      </c>
      <c r="E71" s="86">
        <f>IF(('Standard Worksheet'!$D$5)=($A72),($B72),(E72))</f>
        <v>0</v>
      </c>
      <c r="F71" s="86">
        <f>IF(('Standard Worksheet'!$E$5)=($A72),($B72),(F72))</f>
        <v>0</v>
      </c>
      <c r="G71" s="86">
        <f>IF(('Standard Worksheet'!$F$5)=(A72),($B72),($G72))</f>
        <v>0</v>
      </c>
      <c r="H71" s="86">
        <f>IF(('Standard Worksheet'!$C$5)=(A72),($C72),($H72))</f>
        <v>0</v>
      </c>
      <c r="I71">
        <f>IF(('Standard Worksheet'!$D$5)=($A72),($C72),(I72))</f>
        <v>0</v>
      </c>
      <c r="J71">
        <f>IF(('Standard Worksheet'!$E$5)=($A72),($C72),($J72))</f>
        <v>0</v>
      </c>
      <c r="K71">
        <f>IF(('Standard Worksheet'!$F$5)=($A72),($C72),($J72))</f>
        <v>0</v>
      </c>
    </row>
    <row r="72" spans="1:11" x14ac:dyDescent="0.2">
      <c r="A72" t="s">
        <v>147</v>
      </c>
      <c r="B72">
        <v>15</v>
      </c>
      <c r="C72">
        <v>15</v>
      </c>
      <c r="D72">
        <f>IF(('Standard Worksheet'!$C$5)=(A73),($B73),($D73))</f>
        <v>0</v>
      </c>
      <c r="E72" s="86">
        <f>IF(('Standard Worksheet'!$D$5)=($A73),($B73),(E73))</f>
        <v>0</v>
      </c>
      <c r="F72" s="86">
        <f>IF(('Standard Worksheet'!$E$5)=($A73),($B73),(F73))</f>
        <v>0</v>
      </c>
      <c r="G72" s="86">
        <f>IF(('Standard Worksheet'!$F$5)=(A73),($B73),($G73))</f>
        <v>0</v>
      </c>
      <c r="H72" s="86">
        <f>IF(('Standard Worksheet'!$C$5)=(A73),($C73),($H73))</f>
        <v>0</v>
      </c>
      <c r="I72">
        <f>IF(('Standard Worksheet'!$D$5)=($A73),($C73),(I73))</f>
        <v>0</v>
      </c>
      <c r="J72">
        <f>IF(('Standard Worksheet'!$E$5)=($A73),($C73),($J73))</f>
        <v>0</v>
      </c>
      <c r="K72">
        <f>IF(('Standard Worksheet'!$F$5)=($A73),($C73),($J73))</f>
        <v>0</v>
      </c>
    </row>
    <row r="73" spans="1:11" x14ac:dyDescent="0.2">
      <c r="A73" t="s">
        <v>148</v>
      </c>
      <c r="B73">
        <v>15</v>
      </c>
      <c r="C73">
        <v>15</v>
      </c>
      <c r="D73">
        <f>IF(('Standard Worksheet'!$C$5)=(A74),($B74),($D74))</f>
        <v>0</v>
      </c>
      <c r="E73" s="86">
        <f>IF(('Standard Worksheet'!$D$5)=($A74),($B74),(E74))</f>
        <v>0</v>
      </c>
      <c r="F73" s="86">
        <f>IF(('Standard Worksheet'!$E$5)=($A74),($B74),(F74))</f>
        <v>0</v>
      </c>
      <c r="G73" s="86">
        <f>IF(('Standard Worksheet'!$F$5)=(A74),($B74),($G74))</f>
        <v>0</v>
      </c>
      <c r="H73" s="86">
        <f>IF(('Standard Worksheet'!$C$5)=(A74),($C74),($H74))</f>
        <v>0</v>
      </c>
      <c r="I73">
        <f>IF(('Standard Worksheet'!$D$5)=($A74),($C74),(I74))</f>
        <v>0</v>
      </c>
      <c r="J73">
        <f>IF(('Standard Worksheet'!$E$5)=($A74),($C74),($J74))</f>
        <v>0</v>
      </c>
      <c r="K73">
        <f>IF(('Standard Worksheet'!$F$5)=($A74),($C74),($J74))</f>
        <v>0</v>
      </c>
    </row>
    <row r="74" spans="1:11" x14ac:dyDescent="0.2">
      <c r="A74" t="s">
        <v>149</v>
      </c>
      <c r="B74">
        <v>15</v>
      </c>
      <c r="C74">
        <v>15</v>
      </c>
      <c r="D74">
        <f>IF(('Standard Worksheet'!$C$5)=(A75),($B75),($D75))</f>
        <v>0</v>
      </c>
      <c r="E74" s="86">
        <f>IF(('Standard Worksheet'!$D$5)=($A75),($B75),(E75))</f>
        <v>0</v>
      </c>
      <c r="F74" s="86">
        <f>IF(('Standard Worksheet'!$E$5)=($A75),($B75),(F75))</f>
        <v>0</v>
      </c>
      <c r="G74" s="86">
        <f>IF(('Standard Worksheet'!$F$5)=(A75),($B75),($G75))</f>
        <v>0</v>
      </c>
      <c r="H74" s="86">
        <f>IF(('Standard Worksheet'!$C$5)=(A75),($C75),($H75))</f>
        <v>0</v>
      </c>
      <c r="I74">
        <f>IF(('Standard Worksheet'!$D$5)=($A75),($C75),(I75))</f>
        <v>0</v>
      </c>
      <c r="J74">
        <f>IF(('Standard Worksheet'!$E$5)=($A75),($C75),($J75))</f>
        <v>0</v>
      </c>
      <c r="K74">
        <f>IF(('Standard Worksheet'!$F$5)=($A75),($C75),($J75))</f>
        <v>0</v>
      </c>
    </row>
    <row r="75" spans="1:11" x14ac:dyDescent="0.2">
      <c r="A75" t="s">
        <v>150</v>
      </c>
      <c r="B75">
        <v>15</v>
      </c>
      <c r="C75">
        <v>15</v>
      </c>
      <c r="D75">
        <f>IF(('Standard Worksheet'!$C$5)=(A76),($B76),($D76))</f>
        <v>0</v>
      </c>
      <c r="E75" s="86">
        <f>IF(('Standard Worksheet'!$D$5)=($A76),($B76),(E76))</f>
        <v>0</v>
      </c>
      <c r="F75" s="86">
        <f>IF(('Standard Worksheet'!$E$5)=($A76),($B76),(F76))</f>
        <v>0</v>
      </c>
      <c r="G75" s="86">
        <f>IF(('Standard Worksheet'!$F$5)=(A76),($B76),($G76))</f>
        <v>0</v>
      </c>
      <c r="H75" s="86">
        <f>IF(('Standard Worksheet'!$C$5)=(A76),($C76),($H76))</f>
        <v>0</v>
      </c>
      <c r="I75">
        <f>IF(('Standard Worksheet'!$D$5)=($A76),($C76),(I76))</f>
        <v>0</v>
      </c>
      <c r="J75">
        <f>IF(('Standard Worksheet'!$E$5)=($A76),($C76),($J76))</f>
        <v>0</v>
      </c>
      <c r="K75">
        <f>IF(('Standard Worksheet'!$F$5)=($A76),($C76),($J76))</f>
        <v>0</v>
      </c>
    </row>
    <row r="76" spans="1:11" x14ac:dyDescent="0.2">
      <c r="A76" t="s">
        <v>151</v>
      </c>
      <c r="B76">
        <v>15</v>
      </c>
      <c r="C76">
        <v>15</v>
      </c>
      <c r="D76">
        <f>IF(('Standard Worksheet'!$C$5)=(A77),($B77),($D77))</f>
        <v>0</v>
      </c>
      <c r="E76" s="86">
        <f>IF(('Standard Worksheet'!$D$5)=($A77),($B77),(E77))</f>
        <v>0</v>
      </c>
      <c r="F76" s="86">
        <f>IF(('Standard Worksheet'!$E$5)=($A77),($B77),(F77))</f>
        <v>0</v>
      </c>
      <c r="G76" s="86">
        <f>IF(('Standard Worksheet'!$F$5)=(A77),($B77),($G77))</f>
        <v>0</v>
      </c>
      <c r="H76" s="86">
        <f>IF(('Standard Worksheet'!$C$5)=(A77),($C77),($H77))</f>
        <v>0</v>
      </c>
      <c r="I76">
        <f>IF(('Standard Worksheet'!$D$5)=($A77),($C77),(I77))</f>
        <v>0</v>
      </c>
      <c r="J76">
        <f>IF(('Standard Worksheet'!$E$5)=($A77),($C77),($J77))</f>
        <v>0</v>
      </c>
      <c r="K76">
        <f>IF(('Standard Worksheet'!$F$5)=($A77),($C77),($J77))</f>
        <v>0</v>
      </c>
    </row>
    <row r="77" spans="1:11" x14ac:dyDescent="0.2">
      <c r="A77" t="s">
        <v>152</v>
      </c>
      <c r="B77">
        <v>15</v>
      </c>
      <c r="C77">
        <v>15</v>
      </c>
      <c r="D77">
        <f>IF(('Standard Worksheet'!$C$5)=(A78),($B78),($D78))</f>
        <v>0</v>
      </c>
      <c r="E77" s="86">
        <f>IF(('Standard Worksheet'!$D$5)=($A78),($B78),(E78))</f>
        <v>0</v>
      </c>
      <c r="F77" s="86">
        <f>IF(('Standard Worksheet'!$E$5)=($A78),($B78),(F78))</f>
        <v>0</v>
      </c>
      <c r="G77" s="86">
        <f>IF(('Standard Worksheet'!$F$5)=(A78),($B78),($G78))</f>
        <v>0</v>
      </c>
      <c r="H77" s="86">
        <f>IF(('Standard Worksheet'!$C$5)=(A78),($C78),($H78))</f>
        <v>0</v>
      </c>
      <c r="I77">
        <f>IF(('Standard Worksheet'!$D$5)=($A78),($C78),(I78))</f>
        <v>0</v>
      </c>
      <c r="J77">
        <f>IF(('Standard Worksheet'!$E$5)=($A78),($C78),($J78))</f>
        <v>0</v>
      </c>
      <c r="K77">
        <f>IF(('Standard Worksheet'!$F$5)=($A78),($C78),($J78))</f>
        <v>0</v>
      </c>
    </row>
    <row r="78" spans="1:11" x14ac:dyDescent="0.2">
      <c r="A78" t="s">
        <v>153</v>
      </c>
      <c r="B78">
        <v>15</v>
      </c>
      <c r="C78">
        <v>15</v>
      </c>
      <c r="D78">
        <f>IF(('Standard Worksheet'!$C$5)=(A79),($B79),($D79))</f>
        <v>0</v>
      </c>
      <c r="E78" s="86">
        <f>IF(('Standard Worksheet'!$D$5)=($A79),($B79),(E79))</f>
        <v>0</v>
      </c>
      <c r="F78" s="86">
        <f>IF(('Standard Worksheet'!$E$5)=($A79),($B79),(F79))</f>
        <v>0</v>
      </c>
      <c r="G78" s="86">
        <f>IF(('Standard Worksheet'!$F$5)=(A79),($B79),($G79))</f>
        <v>0</v>
      </c>
      <c r="H78" s="86">
        <f>IF(('Standard Worksheet'!$C$5)=(A79),($C79),($H79))</f>
        <v>0</v>
      </c>
      <c r="I78">
        <f>IF(('Standard Worksheet'!$D$5)=($A79),($C79),(I79))</f>
        <v>0</v>
      </c>
      <c r="J78">
        <f>IF(('Standard Worksheet'!$E$5)=($A79),($C79),($J79))</f>
        <v>0</v>
      </c>
      <c r="K78">
        <f>IF(('Standard Worksheet'!$F$5)=($A79),($C79),($J79))</f>
        <v>0</v>
      </c>
    </row>
    <row r="79" spans="1:11" x14ac:dyDescent="0.2">
      <c r="A79" t="s">
        <v>154</v>
      </c>
      <c r="B79">
        <v>15</v>
      </c>
      <c r="C79">
        <v>15</v>
      </c>
      <c r="D79">
        <f>IF(('Standard Worksheet'!$C$5)=(A80),($B80),($D80))</f>
        <v>0</v>
      </c>
      <c r="E79" s="86">
        <f>IF(('Standard Worksheet'!$D$5)=($A80),($B80),(E80))</f>
        <v>0</v>
      </c>
      <c r="F79" s="86">
        <f>IF(('Standard Worksheet'!$E$5)=($A80),($B80),(F80))</f>
        <v>0</v>
      </c>
      <c r="G79" s="86">
        <f>IF(('Standard Worksheet'!$F$5)=(A80),($B80),($G80))</f>
        <v>0</v>
      </c>
      <c r="H79" s="86">
        <f>IF(('Standard Worksheet'!$C$5)=(A80),($C80),($H80))</f>
        <v>0</v>
      </c>
      <c r="I79">
        <f>IF(('Standard Worksheet'!$D$5)=($A80),($C80),(I80))</f>
        <v>0</v>
      </c>
      <c r="J79">
        <f>IF(('Standard Worksheet'!$E$5)=($A80),($C80),($J80))</f>
        <v>0</v>
      </c>
      <c r="K79">
        <f>IF(('Standard Worksheet'!$F$5)=($A80),($C80),($J80))</f>
        <v>0</v>
      </c>
    </row>
    <row r="80" spans="1:11" x14ac:dyDescent="0.2">
      <c r="A80" t="s">
        <v>155</v>
      </c>
      <c r="D80">
        <f>IF(('Standard Worksheet'!$C$5)=(A81),($B81),($D81))</f>
        <v>0</v>
      </c>
      <c r="E80">
        <f>IF(('Standard Worksheet'!$D$5)=($A81),($B81),(E81))</f>
        <v>0</v>
      </c>
      <c r="F80">
        <f>IF(('Standard Worksheet'!$E$5)=($A81),($B81),(F81))</f>
        <v>0</v>
      </c>
      <c r="G80">
        <f>IF(('Standard Worksheet'!$F$5)=(A81),($B81),($G81))</f>
        <v>0</v>
      </c>
      <c r="H80">
        <f>IF(('Standard Worksheet'!$C$5)=(A81),($C81),($H81))</f>
        <v>0</v>
      </c>
      <c r="I80">
        <f>IF(('Standard Worksheet'!$D$5)=($A81),($C81),(I81))</f>
        <v>0</v>
      </c>
      <c r="J80">
        <f>IF(('Standard Worksheet'!$E$5)=($A81),($C81),($J81))</f>
        <v>0</v>
      </c>
      <c r="K80">
        <f>IF(('Standard Worksheet'!$F$5)=($A81),($C81),($J81))</f>
        <v>0</v>
      </c>
    </row>
    <row r="81" spans="1:11" x14ac:dyDescent="0.2">
      <c r="A81" t="s">
        <v>156</v>
      </c>
      <c r="D81">
        <f>IF(('Standard Worksheet'!$C$5)=(A82),($B82),($D82))</f>
        <v>0</v>
      </c>
      <c r="E81">
        <f>IF(('Standard Worksheet'!$D$5)=($A82),($B82),(E82))</f>
        <v>0</v>
      </c>
      <c r="F81">
        <f>IF(('Standard Worksheet'!$E$5)=($A82),($B82),(F82))</f>
        <v>0</v>
      </c>
      <c r="G81">
        <f>IF(('Standard Worksheet'!$F$5)=(A82),($B82),($G82))</f>
        <v>0</v>
      </c>
      <c r="H81">
        <f>IF(('Standard Worksheet'!$C$5)=(A82),($C82),($H82))</f>
        <v>0</v>
      </c>
      <c r="I81">
        <f>IF(('Standard Worksheet'!$D$5)=($A82),($C82),(I82))</f>
        <v>0</v>
      </c>
      <c r="J81">
        <f>IF(('Standard Worksheet'!$E$5)=($A82),($C82),($J82))</f>
        <v>0</v>
      </c>
      <c r="K81">
        <f>IF(('Standard Worksheet'!$F$5)=($A82),($C82),($J82))</f>
        <v>0</v>
      </c>
    </row>
    <row r="82" spans="1:11" x14ac:dyDescent="0.2">
      <c r="A82" t="s">
        <v>157</v>
      </c>
      <c r="D82">
        <f>IF(('Standard Worksheet'!$C$5)=(A83),($B83),($D83))</f>
        <v>0</v>
      </c>
      <c r="E82">
        <f>IF(('Standard Worksheet'!$D$5)=($A83),($B83),(E83))</f>
        <v>0</v>
      </c>
      <c r="F82">
        <f>IF(('Standard Worksheet'!$E$5)=($A83),($B83),(F83))</f>
        <v>0</v>
      </c>
      <c r="G82">
        <f>IF(('Standard Worksheet'!$F$5)=(A83),($B83),($G83))</f>
        <v>0</v>
      </c>
      <c r="H82">
        <f>IF(('Standard Worksheet'!$C$5)=(A83),($C83),($H83))</f>
        <v>0</v>
      </c>
      <c r="I82">
        <f>IF(('Standard Worksheet'!$D$5)=($A83),($C83),(I83))</f>
        <v>0</v>
      </c>
      <c r="J82">
        <f>IF(('Standard Worksheet'!$E$5)=($A83),($C83),($J83))</f>
        <v>0</v>
      </c>
      <c r="K82">
        <f>IF(('Standard Worksheet'!$F$5)=($A83),($C83),($J83))</f>
        <v>0</v>
      </c>
    </row>
  </sheetData>
  <sheetProtection algorithmName="SHA-512" hashValue="vTvUNrCRyMpgdRS+wr8wIbNFCS7QQhNW4TfIq8t93imNuW2GY7hjPE9S1u8CPIXGZuKeQsuyERojOQhMgATWvA==" saltValue="p1MiRwYv05qiO3M7jr8XRQ==" spinCount="100000" sheet="1" objects="1" scenarios="1"/>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DA5F-92A1-495F-A1D8-1BAB088E53A2}">
  <dimension ref="A1:AK82"/>
  <sheetViews>
    <sheetView workbookViewId="0">
      <selection activeCell="B12" sqref="B12"/>
    </sheetView>
  </sheetViews>
  <sheetFormatPr defaultRowHeight="12.75" x14ac:dyDescent="0.2"/>
  <sheetData>
    <row r="1" spans="1:37" x14ac:dyDescent="0.2">
      <c r="A1" t="s">
        <v>72</v>
      </c>
      <c r="B1" t="s">
        <v>73</v>
      </c>
      <c r="C1" t="s">
        <v>74</v>
      </c>
      <c r="D1" t="s">
        <v>73</v>
      </c>
      <c r="I1" t="s">
        <v>74</v>
      </c>
      <c r="AC1" t="s">
        <v>72</v>
      </c>
      <c r="AD1" t="s">
        <v>73</v>
      </c>
      <c r="AE1" t="s">
        <v>74</v>
      </c>
      <c r="AF1" t="s">
        <v>73</v>
      </c>
      <c r="AI1" t="s">
        <v>74</v>
      </c>
    </row>
    <row r="2" spans="1:37" x14ac:dyDescent="0.2">
      <c r="D2" t="s">
        <v>75</v>
      </c>
      <c r="E2" t="s">
        <v>76</v>
      </c>
      <c r="F2" t="s">
        <v>77</v>
      </c>
      <c r="G2" t="s">
        <v>225</v>
      </c>
      <c r="H2" t="s">
        <v>307</v>
      </c>
      <c r="I2" t="s">
        <v>78</v>
      </c>
      <c r="J2" t="s">
        <v>76</v>
      </c>
      <c r="K2" t="s">
        <v>77</v>
      </c>
      <c r="L2" t="s">
        <v>225</v>
      </c>
      <c r="M2" t="s">
        <v>307</v>
      </c>
      <c r="AC2" t="s">
        <v>79</v>
      </c>
      <c r="AF2" t="s">
        <v>75</v>
      </c>
      <c r="AG2" t="s">
        <v>76</v>
      </c>
      <c r="AH2" t="s">
        <v>77</v>
      </c>
      <c r="AI2" t="s">
        <v>78</v>
      </c>
      <c r="AJ2" t="s">
        <v>76</v>
      </c>
      <c r="AK2" t="s">
        <v>77</v>
      </c>
    </row>
    <row r="3" spans="1:37" x14ac:dyDescent="0.2">
      <c r="D3">
        <f>IF(('Phased Worksheet'!$D$6)=(A4),($B4),($D4))</f>
        <v>0</v>
      </c>
      <c r="E3">
        <f>IF(('Phased Worksheet'!$E$6)=($A4),($B4),(E4))</f>
        <v>0</v>
      </c>
      <c r="F3">
        <f>IF(('Phased Worksheet'!$F$6)=($A4),($B4),(F4))</f>
        <v>0</v>
      </c>
      <c r="G3">
        <f>IF(('Phased Worksheet'!$G$6)=($A4),($B4),(G4))</f>
        <v>0</v>
      </c>
      <c r="H3">
        <f>IF(('Phased Worksheet'!$H$6)=($A4),($B4),(H4))</f>
        <v>0</v>
      </c>
      <c r="I3">
        <f>IF(('Phased Worksheet'!$D$6)=(A4),($C4),($I4))</f>
        <v>0</v>
      </c>
      <c r="J3">
        <f>IF(('Phased Worksheet'!$E$6)=($A4),($C4),(J4))</f>
        <v>0</v>
      </c>
      <c r="K3">
        <f>IF(('Phased Worksheet'!$F$6)=($A4),($C4),(K4))</f>
        <v>0</v>
      </c>
      <c r="L3">
        <f>IF(('Phased Worksheet'!$G$6)=($A4),($C4),(L4))</f>
        <v>0</v>
      </c>
      <c r="M3">
        <f>IF(('Phased Worksheet'!$H$6)=($A4),($C4),(M4))</f>
        <v>0</v>
      </c>
      <c r="AF3" t="e">
        <f>IF((#REF!)=(AC4),($AD4),($AF4))</f>
        <v>#REF!</v>
      </c>
      <c r="AG3" t="e">
        <f>IF((#REF!)=($A4),($AD4),(AG4))</f>
        <v>#REF!</v>
      </c>
      <c r="AH3" t="e">
        <f>IF((#REF!)=($A4),($AD4),(AH4))</f>
        <v>#REF!</v>
      </c>
      <c r="AI3" t="e">
        <f>IF((#REF!)=(AC4),($AE4),($AI4))</f>
        <v>#REF!</v>
      </c>
      <c r="AJ3" t="e">
        <f>IF((#REF!)=($A4),($AE4),(AJ4))</f>
        <v>#REF!</v>
      </c>
      <c r="AK3" t="e">
        <f>IF((#REF!)=($A4),($AE4),(AK4))</f>
        <v>#REF!</v>
      </c>
    </row>
    <row r="4" spans="1:37" x14ac:dyDescent="0.2">
      <c r="A4" t="s">
        <v>80</v>
      </c>
      <c r="B4">
        <v>50</v>
      </c>
      <c r="C4">
        <v>20</v>
      </c>
      <c r="D4">
        <f>IF(('Phased Worksheet'!$D$6)=(A5),($B5),($D5))</f>
        <v>0</v>
      </c>
      <c r="E4">
        <f>IF(('Phased Worksheet'!$E$6)=($A5),($B5),(E5))</f>
        <v>0</v>
      </c>
      <c r="F4">
        <f>IF(('Phased Worksheet'!$F$6)=($A5),($B5),(F5))</f>
        <v>0</v>
      </c>
      <c r="G4">
        <f>IF(('Phased Worksheet'!$G$6)=($A5),($B5),(G5))</f>
        <v>0</v>
      </c>
      <c r="H4">
        <f>IF(('Phased Worksheet'!$H$6)=($A5),($B5),(H5))</f>
        <v>0</v>
      </c>
      <c r="I4">
        <f>IF(('Phased Worksheet'!$D$6)=(A5),($C5),($I5))</f>
        <v>0</v>
      </c>
      <c r="J4">
        <f>IF(('Phased Worksheet'!$E$6)=($A5),($C5),(J5))</f>
        <v>0</v>
      </c>
      <c r="K4">
        <f>IF(('Phased Worksheet'!$F$6)=($A5),($C5),(K5))</f>
        <v>0</v>
      </c>
      <c r="L4">
        <f>IF(('Phased Worksheet'!$G$6)=($A5),($C5),(L5))</f>
        <v>0</v>
      </c>
      <c r="M4">
        <f>IF(('Phased Worksheet'!$H$6)=($A5),($C5),(M5))</f>
        <v>0</v>
      </c>
      <c r="AC4" t="s">
        <v>80</v>
      </c>
      <c r="AD4">
        <v>50</v>
      </c>
      <c r="AE4">
        <v>10</v>
      </c>
      <c r="AF4" t="e">
        <f>IF((#REF!)=(AC5),($AD5),($AF5))</f>
        <v>#REF!</v>
      </c>
      <c r="AG4" t="e">
        <f>IF((#REF!)=($A5),($AD5),(AG5))</f>
        <v>#REF!</v>
      </c>
      <c r="AH4" t="e">
        <f>IF((#REF!)=($A5),($AD5),(AH5))</f>
        <v>#REF!</v>
      </c>
      <c r="AI4" t="e">
        <f>IF((#REF!)=(AC5),($AE5),($AI5))</f>
        <v>#REF!</v>
      </c>
      <c r="AJ4" t="e">
        <f>IF((#REF!)=($A5),($AE5),(AJ5))</f>
        <v>#REF!</v>
      </c>
      <c r="AK4" t="e">
        <f>IF((#REF!)=($A5),($AE5),(AK5))</f>
        <v>#REF!</v>
      </c>
    </row>
    <row r="5" spans="1:37" x14ac:dyDescent="0.2">
      <c r="A5" t="s">
        <v>81</v>
      </c>
      <c r="B5">
        <v>50</v>
      </c>
      <c r="C5">
        <v>20</v>
      </c>
      <c r="D5">
        <f>IF(('Phased Worksheet'!$D$6)=(A6),($B6),($D6))</f>
        <v>0</v>
      </c>
      <c r="E5">
        <f>IF(('Phased Worksheet'!$E$6)=($A6),($B6),(E6))</f>
        <v>0</v>
      </c>
      <c r="F5">
        <f>IF(('Phased Worksheet'!$F$6)=($A6),($B6),(F6))</f>
        <v>0</v>
      </c>
      <c r="G5">
        <f>IF(('Phased Worksheet'!$G$6)=($A6),($B6),(G6))</f>
        <v>0</v>
      </c>
      <c r="H5">
        <f>IF(('Phased Worksheet'!$H$6)=($A6),($B6),(H6))</f>
        <v>0</v>
      </c>
      <c r="I5">
        <f>IF(('Phased Worksheet'!$D$6)=(A6),($C6),($I6))</f>
        <v>0</v>
      </c>
      <c r="J5">
        <f>IF(('Phased Worksheet'!$E$6)=($A6),($C6),(J6))</f>
        <v>0</v>
      </c>
      <c r="K5">
        <f>IF(('Phased Worksheet'!$F$6)=($A6),($C6),(K6))</f>
        <v>0</v>
      </c>
      <c r="L5">
        <f>IF(('Phased Worksheet'!$G$6)=($A6),($C6),(L6))</f>
        <v>0</v>
      </c>
      <c r="M5">
        <f>IF(('Phased Worksheet'!$H$6)=($A6),($C6),(M6))</f>
        <v>0</v>
      </c>
      <c r="AC5" t="s">
        <v>81</v>
      </c>
      <c r="AD5">
        <v>50</v>
      </c>
      <c r="AE5">
        <v>10</v>
      </c>
      <c r="AF5" t="e">
        <f>IF((#REF!)=(AC6),($AD6),($AF6))</f>
        <v>#REF!</v>
      </c>
      <c r="AG5" t="e">
        <f>IF((#REF!)=($A6),($AD6),(AG6))</f>
        <v>#REF!</v>
      </c>
      <c r="AH5" t="e">
        <f>IF((#REF!)=($A6),($AD6),(AH6))</f>
        <v>#REF!</v>
      </c>
      <c r="AI5" t="e">
        <f>IF((#REF!)=(AC6),($AE6),($AI6))</f>
        <v>#REF!</v>
      </c>
      <c r="AJ5" t="e">
        <f>IF((#REF!)=($A6),($AE6),(AJ6))</f>
        <v>#REF!</v>
      </c>
      <c r="AK5" t="e">
        <f>IF((#REF!)=($A6),($AE6),(AK6))</f>
        <v>#REF!</v>
      </c>
    </row>
    <row r="6" spans="1:37" x14ac:dyDescent="0.2">
      <c r="A6" t="s">
        <v>82</v>
      </c>
      <c r="B6">
        <v>25</v>
      </c>
      <c r="C6">
        <v>20</v>
      </c>
      <c r="D6">
        <f>IF(('Phased Worksheet'!$D$6)=(A7),($B7),($D7))</f>
        <v>0</v>
      </c>
      <c r="E6">
        <f>IF(('Phased Worksheet'!$E$6)=($A7),($B7),(E7))</f>
        <v>0</v>
      </c>
      <c r="F6">
        <f>IF(('Phased Worksheet'!$F$6)=($A7),($B7),(F7))</f>
        <v>0</v>
      </c>
      <c r="G6">
        <f>IF(('Phased Worksheet'!$G$6)=($A7),($B7),(G7))</f>
        <v>0</v>
      </c>
      <c r="H6">
        <f>IF(('Phased Worksheet'!$H$6)=($A7),($B7),(H7))</f>
        <v>0</v>
      </c>
      <c r="I6">
        <f>IF(('Phased Worksheet'!$D$6)=(A7),($C7),($I7))</f>
        <v>0</v>
      </c>
      <c r="J6">
        <f>IF(('Phased Worksheet'!$E$6)=($A7),($C7),(J7))</f>
        <v>0</v>
      </c>
      <c r="K6">
        <f>IF(('Phased Worksheet'!$F$6)=($A7),($C7),(K7))</f>
        <v>0</v>
      </c>
      <c r="L6">
        <f>IF(('Phased Worksheet'!$G$6)=($A7),($C7),(L7))</f>
        <v>0</v>
      </c>
      <c r="M6">
        <f>IF(('Phased Worksheet'!$H$6)=($A7),($C7),(M7))</f>
        <v>0</v>
      </c>
      <c r="AC6" t="s">
        <v>82</v>
      </c>
      <c r="AD6">
        <v>25</v>
      </c>
      <c r="AE6">
        <v>10</v>
      </c>
      <c r="AF6" t="e">
        <f>IF((#REF!)=(AC7),($AD7),($AF7))</f>
        <v>#REF!</v>
      </c>
      <c r="AG6" t="e">
        <f>IF((#REF!)=($A7),($AD7),(AG7))</f>
        <v>#REF!</v>
      </c>
      <c r="AH6" t="e">
        <f>IF((#REF!)=($A7),($AD7),(AH7))</f>
        <v>#REF!</v>
      </c>
      <c r="AI6" t="e">
        <f>IF((#REF!)=(AC7),($AE7),($AI7))</f>
        <v>#REF!</v>
      </c>
      <c r="AJ6" t="e">
        <f>IF((#REF!)=($A7),($AE7),(AJ7))</f>
        <v>#REF!</v>
      </c>
      <c r="AK6" t="e">
        <f>IF((#REF!)=($A7),($AE7),(AK7))</f>
        <v>#REF!</v>
      </c>
    </row>
    <row r="7" spans="1:37" x14ac:dyDescent="0.2">
      <c r="A7" t="s">
        <v>83</v>
      </c>
      <c r="B7">
        <v>20</v>
      </c>
      <c r="C7">
        <v>15</v>
      </c>
      <c r="D7">
        <f>IF(('Phased Worksheet'!$D$6)=(A8),($B8),($D8))</f>
        <v>0</v>
      </c>
      <c r="E7">
        <f>IF(('Phased Worksheet'!$E$6)=($A8),($B8),(E8))</f>
        <v>0</v>
      </c>
      <c r="F7">
        <f>IF(('Phased Worksheet'!$F$6)=($A8),($B8),(F8))</f>
        <v>0</v>
      </c>
      <c r="G7">
        <f>IF(('Phased Worksheet'!$G$6)=($A8),($B8),(G8))</f>
        <v>0</v>
      </c>
      <c r="H7">
        <f>IF(('Phased Worksheet'!$H$6)=($A8),($B8),(H8))</f>
        <v>0</v>
      </c>
      <c r="I7">
        <f>IF(('Phased Worksheet'!$D$6)=(A8),($C8),($I8))</f>
        <v>0</v>
      </c>
      <c r="J7">
        <f>IF(('Phased Worksheet'!$E$6)=($A8),($C8),(J8))</f>
        <v>0</v>
      </c>
      <c r="K7">
        <f>IF(('Phased Worksheet'!$F$6)=($A8),($C8),(K8))</f>
        <v>0</v>
      </c>
      <c r="L7">
        <f>IF(('Phased Worksheet'!$G$6)=($A8),($C8),(L8))</f>
        <v>0</v>
      </c>
      <c r="M7">
        <f>IF(('Phased Worksheet'!$H$6)=($A8),($C8),(M8))</f>
        <v>0</v>
      </c>
      <c r="AC7" t="s">
        <v>83</v>
      </c>
      <c r="AD7">
        <v>20</v>
      </c>
      <c r="AE7">
        <v>10</v>
      </c>
      <c r="AF7" t="e">
        <f>IF((#REF!)=(AC8),($AD8),($AF8))</f>
        <v>#REF!</v>
      </c>
      <c r="AG7" t="e">
        <f>IF((#REF!)=($A8),($AD8),(AG8))</f>
        <v>#REF!</v>
      </c>
      <c r="AH7" t="e">
        <f>IF((#REF!)=($A8),($AD8),(AH8))</f>
        <v>#REF!</v>
      </c>
      <c r="AI7" t="e">
        <f>IF((#REF!)=(AC8),($AE8),($AI8))</f>
        <v>#REF!</v>
      </c>
      <c r="AJ7" t="e">
        <f>IF((#REF!)=($A8),($AE8),(AJ8))</f>
        <v>#REF!</v>
      </c>
      <c r="AK7" t="e">
        <f>IF((#REF!)=($A8),($AE8),(AK8))</f>
        <v>#REF!</v>
      </c>
    </row>
    <row r="8" spans="1:37" x14ac:dyDescent="0.2">
      <c r="A8" t="s">
        <v>1</v>
      </c>
      <c r="B8">
        <v>20</v>
      </c>
      <c r="C8">
        <v>15</v>
      </c>
      <c r="D8">
        <f>IF(('Phased Worksheet'!$D$6)=(A9),($B9),($D9))</f>
        <v>0</v>
      </c>
      <c r="E8">
        <f>IF(('Phased Worksheet'!$E$6)=($A9),($B9),(E9))</f>
        <v>0</v>
      </c>
      <c r="F8">
        <f>IF(('Phased Worksheet'!$F$6)=($A9),($B9),(F9))</f>
        <v>0</v>
      </c>
      <c r="G8">
        <f>IF(('Phased Worksheet'!$G$6)=($A9),($B9),(G9))</f>
        <v>0</v>
      </c>
      <c r="H8">
        <f>IF(('Phased Worksheet'!$H$6)=($A9),($B9),(H9))</f>
        <v>0</v>
      </c>
      <c r="I8">
        <f>IF(('Phased Worksheet'!$D$6)=(A9),($C9),($I9))</f>
        <v>0</v>
      </c>
      <c r="J8">
        <f>IF(('Phased Worksheet'!$E$6)=($A9),($C9),(J9))</f>
        <v>0</v>
      </c>
      <c r="K8">
        <f>IF(('Phased Worksheet'!$F$6)=($A9),($C9),(K9))</f>
        <v>0</v>
      </c>
      <c r="L8">
        <f>IF(('Phased Worksheet'!$G$6)=($A9),($C9),(L9))</f>
        <v>0</v>
      </c>
      <c r="M8">
        <f>IF(('Phased Worksheet'!$H$6)=($A9),($C9),(M9))</f>
        <v>0</v>
      </c>
      <c r="AC8" t="s">
        <v>1</v>
      </c>
      <c r="AD8">
        <v>15</v>
      </c>
      <c r="AE8">
        <v>10</v>
      </c>
      <c r="AF8" t="e">
        <f>IF((#REF!)=(AC9),($AD9),($AF9))</f>
        <v>#REF!</v>
      </c>
      <c r="AG8" t="e">
        <f>IF((#REF!)=($A9),($AD9),(AG9))</f>
        <v>#REF!</v>
      </c>
      <c r="AH8" t="e">
        <f>IF((#REF!)=($A9),($AD9),(AH9))</f>
        <v>#REF!</v>
      </c>
      <c r="AI8" t="e">
        <f>IF((#REF!)=(AC9),($AE9),($AI9))</f>
        <v>#REF!</v>
      </c>
      <c r="AJ8" t="e">
        <f>IF((#REF!)=($A9),($AE9),(AJ9))</f>
        <v>#REF!</v>
      </c>
      <c r="AK8" t="e">
        <f>IF((#REF!)=($A9),($AE9),(AK9))</f>
        <v>#REF!</v>
      </c>
    </row>
    <row r="9" spans="1:37" x14ac:dyDescent="0.2">
      <c r="A9" t="s">
        <v>84</v>
      </c>
      <c r="B9">
        <v>20</v>
      </c>
      <c r="C9">
        <v>15</v>
      </c>
      <c r="D9">
        <f>IF(('Phased Worksheet'!$D$6)=(A10),($B10),($D10))</f>
        <v>0</v>
      </c>
      <c r="E9">
        <f>IF(('Phased Worksheet'!$E$6)=($A10),($B10),(E10))</f>
        <v>0</v>
      </c>
      <c r="F9">
        <f>IF(('Phased Worksheet'!$F$6)=($A10),($B10),(F10))</f>
        <v>0</v>
      </c>
      <c r="G9">
        <f>IF(('Phased Worksheet'!$G$6)=($A10),($B10),(G10))</f>
        <v>0</v>
      </c>
      <c r="H9">
        <f>IF(('Phased Worksheet'!$H$6)=($A10),($B10),(H10))</f>
        <v>0</v>
      </c>
      <c r="I9">
        <f>IF(('Phased Worksheet'!$D$6)=(A10),($C10),($I10))</f>
        <v>0</v>
      </c>
      <c r="J9">
        <f>IF(('Phased Worksheet'!$E$6)=($A10),($C10),(J10))</f>
        <v>0</v>
      </c>
      <c r="K9">
        <f>IF(('Phased Worksheet'!$F$6)=($A10),($C10),(K10))</f>
        <v>0</v>
      </c>
      <c r="L9">
        <f>IF(('Phased Worksheet'!$G$6)=($A10),($C10),(L10))</f>
        <v>0</v>
      </c>
      <c r="M9">
        <f>IF(('Phased Worksheet'!$H$6)=($A10),($C10),(M10))</f>
        <v>0</v>
      </c>
      <c r="AC9" t="s">
        <v>84</v>
      </c>
      <c r="AD9">
        <v>10</v>
      </c>
      <c r="AE9">
        <v>10</v>
      </c>
      <c r="AF9" t="e">
        <f>IF((#REF!)=(AC10),($AD10),($AF10))</f>
        <v>#REF!</v>
      </c>
      <c r="AG9" t="e">
        <f>IF((#REF!)=($A10),($AD10),(AG10))</f>
        <v>#REF!</v>
      </c>
      <c r="AH9" t="e">
        <f>IF((#REF!)=($A10),($AD10),(AH10))</f>
        <v>#REF!</v>
      </c>
      <c r="AI9" t="e">
        <f>IF((#REF!)=(AC10),($AE10),($AI10))</f>
        <v>#REF!</v>
      </c>
      <c r="AJ9" t="e">
        <f>IF((#REF!)=($A10),($AE10),(AJ10))</f>
        <v>#REF!</v>
      </c>
      <c r="AK9" t="e">
        <f>IF((#REF!)=($A10),($AE10),(AK10))</f>
        <v>#REF!</v>
      </c>
    </row>
    <row r="10" spans="1:37" x14ac:dyDescent="0.2">
      <c r="A10" t="s">
        <v>85</v>
      </c>
      <c r="B10">
        <v>20</v>
      </c>
      <c r="C10">
        <v>15</v>
      </c>
      <c r="D10">
        <f>IF(('Phased Worksheet'!$D$6)=(A11),($B11),($D11))</f>
        <v>0</v>
      </c>
      <c r="E10">
        <f>IF(('Phased Worksheet'!$E$6)=($A11),($B11),(E11))</f>
        <v>0</v>
      </c>
      <c r="F10">
        <f>IF(('Phased Worksheet'!$F$6)=($A11),($B11),(F11))</f>
        <v>0</v>
      </c>
      <c r="G10">
        <f>IF(('Phased Worksheet'!$G$6)=($A11),($B11),(G11))</f>
        <v>0</v>
      </c>
      <c r="H10">
        <f>IF(('Phased Worksheet'!$H$6)=($A11),($B11),(H11))</f>
        <v>0</v>
      </c>
      <c r="I10">
        <f>IF(('Phased Worksheet'!$D$6)=(A11),($C11),($I11))</f>
        <v>0</v>
      </c>
      <c r="J10">
        <f>IF(('Phased Worksheet'!$E$6)=($A11),($C11),(J11))</f>
        <v>0</v>
      </c>
      <c r="K10">
        <f>IF(('Phased Worksheet'!$F$6)=($A11),($C11),(K11))</f>
        <v>0</v>
      </c>
      <c r="L10">
        <f>IF(('Phased Worksheet'!$G$6)=($A11),($C11),(L11))</f>
        <v>0</v>
      </c>
      <c r="M10">
        <f>IF(('Phased Worksheet'!$H$6)=($A11),($C11),(M11))</f>
        <v>0</v>
      </c>
      <c r="AC10" t="s">
        <v>85</v>
      </c>
      <c r="AD10">
        <v>10</v>
      </c>
      <c r="AE10">
        <v>10</v>
      </c>
      <c r="AF10" t="e">
        <f>IF((#REF!)=(AC11),($AD11),($AF11))</f>
        <v>#REF!</v>
      </c>
      <c r="AG10" t="e">
        <f>IF((#REF!)=($A11),($AD11),(AG11))</f>
        <v>#REF!</v>
      </c>
      <c r="AH10" t="e">
        <f>IF((#REF!)=($A11),($AD11),(AH11))</f>
        <v>#REF!</v>
      </c>
      <c r="AI10" t="e">
        <f>IF((#REF!)=(AC11),($AE11),($AI11))</f>
        <v>#REF!</v>
      </c>
      <c r="AJ10" t="e">
        <f>IF((#REF!)=($A11),($AE11),(AJ11))</f>
        <v>#REF!</v>
      </c>
      <c r="AK10" t="e">
        <f>IF((#REF!)=($A11),($AE11),(AK11))</f>
        <v>#REF!</v>
      </c>
    </row>
    <row r="11" spans="1:37" x14ac:dyDescent="0.2">
      <c r="A11" t="s">
        <v>86</v>
      </c>
      <c r="B11">
        <v>20</v>
      </c>
      <c r="C11">
        <v>15</v>
      </c>
      <c r="D11">
        <f>IF(('Phased Worksheet'!$D$6)=(A12),($B12),($D12))</f>
        <v>0</v>
      </c>
      <c r="E11">
        <f>IF(('Phased Worksheet'!$E$6)=($A12),($B12),(E12))</f>
        <v>0</v>
      </c>
      <c r="F11">
        <f>IF(('Phased Worksheet'!$F$6)=($A12),($B12),(F12))</f>
        <v>0</v>
      </c>
      <c r="G11">
        <f>IF(('Phased Worksheet'!$G$6)=($A12),($B12),(G12))</f>
        <v>0</v>
      </c>
      <c r="H11">
        <f>IF(('Phased Worksheet'!$H$6)=($A12),($B12),(H12))</f>
        <v>0</v>
      </c>
      <c r="I11">
        <f>IF(('Phased Worksheet'!$D$6)=(A12),($C12),($I12))</f>
        <v>0</v>
      </c>
      <c r="J11">
        <f>IF(('Phased Worksheet'!$E$6)=($A12),($C12),(J12))</f>
        <v>0</v>
      </c>
      <c r="K11">
        <f>IF(('Phased Worksheet'!$F$6)=($A12),($C12),(K12))</f>
        <v>0</v>
      </c>
      <c r="L11">
        <f>IF(('Phased Worksheet'!$G$6)=($A12),($C12),(L12))</f>
        <v>0</v>
      </c>
      <c r="M11">
        <f>IF(('Phased Worksheet'!$H$6)=($A12),($C12),(M12))</f>
        <v>0</v>
      </c>
      <c r="AC11" t="s">
        <v>86</v>
      </c>
      <c r="AD11">
        <v>10</v>
      </c>
      <c r="AE11">
        <v>10</v>
      </c>
      <c r="AF11" t="e">
        <f>IF((#REF!)=(AC12),($AD12),($AF12))</f>
        <v>#REF!</v>
      </c>
      <c r="AG11" t="e">
        <f>IF((#REF!)=($A12),($AD12),(AG12))</f>
        <v>#REF!</v>
      </c>
      <c r="AH11" t="e">
        <f>IF((#REF!)=($A12),($AD12),(AH12))</f>
        <v>#REF!</v>
      </c>
      <c r="AI11" t="e">
        <f>IF((#REF!)=(AC12),($AE12),($AI12))</f>
        <v>#REF!</v>
      </c>
      <c r="AJ11" t="e">
        <f>IF((#REF!)=($A12),($AE12),(AJ12))</f>
        <v>#REF!</v>
      </c>
      <c r="AK11" t="e">
        <f>IF((#REF!)=($A12),($AE12),(AK12))</f>
        <v>#REF!</v>
      </c>
    </row>
    <row r="12" spans="1:37" x14ac:dyDescent="0.2">
      <c r="A12" t="s">
        <v>87</v>
      </c>
      <c r="B12">
        <v>20</v>
      </c>
      <c r="C12">
        <v>15</v>
      </c>
      <c r="D12">
        <f>IF(('Phased Worksheet'!$D$6)=(A13),($B13),($D13))</f>
        <v>0</v>
      </c>
      <c r="E12">
        <f>IF(('Phased Worksheet'!$E$6)=($A13),($B13),(E13))</f>
        <v>0</v>
      </c>
      <c r="F12">
        <f>IF(('Phased Worksheet'!$F$6)=($A13),($B13),(F13))</f>
        <v>0</v>
      </c>
      <c r="G12">
        <f>IF(('Phased Worksheet'!$G$6)=($A13),($B13),(G13))</f>
        <v>0</v>
      </c>
      <c r="H12">
        <f>IF(('Phased Worksheet'!$H$6)=($A13),($B13),(H13))</f>
        <v>0</v>
      </c>
      <c r="I12">
        <f>IF(('Phased Worksheet'!$D$6)=(A13),($C13),($I13))</f>
        <v>0</v>
      </c>
      <c r="J12">
        <f>IF(('Phased Worksheet'!$E$6)=($A13),($C13),(J13))</f>
        <v>0</v>
      </c>
      <c r="K12">
        <f>IF(('Phased Worksheet'!$F$6)=($A13),($C13),(K13))</f>
        <v>0</v>
      </c>
      <c r="L12">
        <f>IF(('Phased Worksheet'!$G$6)=($A13),($C13),(L13))</f>
        <v>0</v>
      </c>
      <c r="M12">
        <f>IF(('Phased Worksheet'!$H$6)=($A13),($C13),(M13))</f>
        <v>0</v>
      </c>
      <c r="AC12" t="s">
        <v>87</v>
      </c>
      <c r="AD12">
        <v>20</v>
      </c>
      <c r="AE12">
        <v>10</v>
      </c>
      <c r="AF12" t="e">
        <f>IF((#REF!)=(AC13),($AD13),($AF13))</f>
        <v>#REF!</v>
      </c>
      <c r="AG12" t="e">
        <f>IF((#REF!)=($A13),($AD13),(AG13))</f>
        <v>#REF!</v>
      </c>
      <c r="AH12" t="e">
        <f>IF((#REF!)=($A13),($AD13),(AH13))</f>
        <v>#REF!</v>
      </c>
      <c r="AI12" t="e">
        <f>IF((#REF!)=(AC13),($AE13),($AI13))</f>
        <v>#REF!</v>
      </c>
      <c r="AJ12" t="e">
        <f>IF((#REF!)=($A13),($AE13),(AJ13))</f>
        <v>#REF!</v>
      </c>
      <c r="AK12" t="e">
        <f>IF((#REF!)=($A13),($AE13),(AK13))</f>
        <v>#REF!</v>
      </c>
    </row>
    <row r="13" spans="1:37" x14ac:dyDescent="0.2">
      <c r="A13" t="s">
        <v>88</v>
      </c>
      <c r="B13">
        <v>20</v>
      </c>
      <c r="C13">
        <v>15</v>
      </c>
      <c r="D13">
        <f>IF(('Phased Worksheet'!$D$6)=(A14),($B14),($D14))</f>
        <v>0</v>
      </c>
      <c r="E13">
        <f>IF(('Phased Worksheet'!$E$6)=($A14),($B14),(E14))</f>
        <v>0</v>
      </c>
      <c r="F13">
        <f>IF(('Phased Worksheet'!$F$6)=($A14),($B14),(F14))</f>
        <v>0</v>
      </c>
      <c r="G13">
        <f>IF(('Phased Worksheet'!$G$6)=($A14),($B14),(G14))</f>
        <v>0</v>
      </c>
      <c r="H13">
        <f>IF(('Phased Worksheet'!$H$6)=($A14),($B14),(H14))</f>
        <v>0</v>
      </c>
      <c r="I13">
        <f>IF(('Phased Worksheet'!$D$6)=(A14),($C14),($I14))</f>
        <v>0</v>
      </c>
      <c r="J13">
        <f>IF(('Phased Worksheet'!$E$6)=($A14),($C14),(J14))</f>
        <v>0</v>
      </c>
      <c r="K13">
        <f>IF(('Phased Worksheet'!$F$6)=($A14),($C14),(K14))</f>
        <v>0</v>
      </c>
      <c r="L13">
        <f>IF(('Phased Worksheet'!$G$6)=($A14),($C14),(L14))</f>
        <v>0</v>
      </c>
      <c r="M13">
        <f>IF(('Phased Worksheet'!$H$6)=($A14),($C14),(M14))</f>
        <v>0</v>
      </c>
      <c r="AC13" t="s">
        <v>88</v>
      </c>
      <c r="AD13">
        <v>20</v>
      </c>
      <c r="AE13">
        <v>10</v>
      </c>
      <c r="AF13" t="e">
        <f>IF((#REF!)=(AC14),($AD14),($AF14))</f>
        <v>#REF!</v>
      </c>
      <c r="AG13" t="e">
        <f>IF((#REF!)=($A14),($AD14),(AG14))</f>
        <v>#REF!</v>
      </c>
      <c r="AH13" t="e">
        <f>IF((#REF!)=($A14),($AD14),(AH14))</f>
        <v>#REF!</v>
      </c>
      <c r="AI13" t="e">
        <f>IF((#REF!)=(AC14),($AE14),($AI14))</f>
        <v>#REF!</v>
      </c>
      <c r="AJ13" t="e">
        <f>IF((#REF!)=($A14),($AE14),(AJ14))</f>
        <v>#REF!</v>
      </c>
      <c r="AK13" t="e">
        <f>IF((#REF!)=($A14),($AE14),(AK14))</f>
        <v>#REF!</v>
      </c>
    </row>
    <row r="14" spans="1:37" x14ac:dyDescent="0.2">
      <c r="A14" t="s">
        <v>89</v>
      </c>
      <c r="B14">
        <v>20</v>
      </c>
      <c r="C14">
        <v>15</v>
      </c>
      <c r="D14">
        <f>IF(('Phased Worksheet'!$D$6)=(A15),($B15),($D15))</f>
        <v>0</v>
      </c>
      <c r="E14">
        <f>IF(('Phased Worksheet'!$E$6)=($A15),($B15),(E15))</f>
        <v>0</v>
      </c>
      <c r="F14">
        <f>IF(('Phased Worksheet'!$F$6)=($A15),($B15),(F15))</f>
        <v>0</v>
      </c>
      <c r="G14">
        <f>IF(('Phased Worksheet'!$G$6)=($A15),($B15),(G15))</f>
        <v>0</v>
      </c>
      <c r="H14">
        <f>IF(('Phased Worksheet'!$H$6)=($A15),($B15),(H15))</f>
        <v>0</v>
      </c>
      <c r="I14">
        <f>IF(('Phased Worksheet'!$D$6)=(A15),($C15),($I15))</f>
        <v>0</v>
      </c>
      <c r="J14">
        <f>IF(('Phased Worksheet'!$E$6)=($A15),($C15),(J15))</f>
        <v>0</v>
      </c>
      <c r="K14">
        <f>IF(('Phased Worksheet'!$F$6)=($A15),($C15),(K15))</f>
        <v>0</v>
      </c>
      <c r="L14">
        <f>IF(('Phased Worksheet'!$G$6)=($A15),($C15),(L15))</f>
        <v>0</v>
      </c>
      <c r="M14">
        <f>IF(('Phased Worksheet'!$H$6)=($A15),($C15),(M15))</f>
        <v>0</v>
      </c>
      <c r="AC14" t="s">
        <v>89</v>
      </c>
      <c r="AD14">
        <v>20</v>
      </c>
      <c r="AE14">
        <v>10</v>
      </c>
      <c r="AF14" t="e">
        <f>IF((#REF!)=(AC15),($AD15),($AF15))</f>
        <v>#REF!</v>
      </c>
      <c r="AG14" t="e">
        <f>IF((#REF!)=($A15),($AD15),(AG15))</f>
        <v>#REF!</v>
      </c>
      <c r="AH14" t="e">
        <f>IF((#REF!)=($A15),($AD15),(AH15))</f>
        <v>#REF!</v>
      </c>
      <c r="AI14" t="e">
        <f>IF((#REF!)=(AC15),($AE15),($AI15))</f>
        <v>#REF!</v>
      </c>
      <c r="AJ14" t="e">
        <f>IF((#REF!)=($A15),($AE15),(AJ15))</f>
        <v>#REF!</v>
      </c>
      <c r="AK14" t="e">
        <f>IF((#REF!)=($A15),($AE15),(AK15))</f>
        <v>#REF!</v>
      </c>
    </row>
    <row r="15" spans="1:37" x14ac:dyDescent="0.2">
      <c r="A15" t="s">
        <v>90</v>
      </c>
      <c r="B15">
        <v>20</v>
      </c>
      <c r="C15">
        <v>15</v>
      </c>
      <c r="D15">
        <f>IF(('Phased Worksheet'!$D$6)=(A16),($B16),($D16))</f>
        <v>0</v>
      </c>
      <c r="E15">
        <f>IF(('Phased Worksheet'!$E$6)=($A16),($B16),(E16))</f>
        <v>0</v>
      </c>
      <c r="F15">
        <f>IF(('Phased Worksheet'!$F$6)=($A16),($B16),(F16))</f>
        <v>0</v>
      </c>
      <c r="G15">
        <f>IF(('Phased Worksheet'!$G$6)=($A16),($B16),(G16))</f>
        <v>0</v>
      </c>
      <c r="H15">
        <f>IF(('Phased Worksheet'!$H$6)=($A16),($B16),(H16))</f>
        <v>0</v>
      </c>
      <c r="I15">
        <f>IF(('Phased Worksheet'!$D$6)=(A16),($C16),($I16))</f>
        <v>0</v>
      </c>
      <c r="J15">
        <f>IF(('Phased Worksheet'!$E$6)=($A16),($C16),(J16))</f>
        <v>0</v>
      </c>
      <c r="K15">
        <f>IF(('Phased Worksheet'!$F$6)=($A16),($C16),(K16))</f>
        <v>0</v>
      </c>
      <c r="L15">
        <f>IF(('Phased Worksheet'!$G$6)=($A16),($C16),(L16))</f>
        <v>0</v>
      </c>
      <c r="M15">
        <f>IF(('Phased Worksheet'!$H$6)=($A16),($C16),(M16))</f>
        <v>0</v>
      </c>
      <c r="AC15" t="s">
        <v>90</v>
      </c>
      <c r="AD15">
        <v>20</v>
      </c>
      <c r="AE15">
        <v>10</v>
      </c>
      <c r="AF15" t="e">
        <f>IF((#REF!)=(AC16),($AD16),($AF16))</f>
        <v>#REF!</v>
      </c>
      <c r="AG15" t="e">
        <f>IF((#REF!)=($A16),($AD16),(AG16))</f>
        <v>#REF!</v>
      </c>
      <c r="AH15" t="e">
        <f>IF((#REF!)=($A16),($AD16),(AH16))</f>
        <v>#REF!</v>
      </c>
      <c r="AI15" t="e">
        <f>IF((#REF!)=(AC16),($AE16),($AI16))</f>
        <v>#REF!</v>
      </c>
      <c r="AJ15" t="e">
        <f>IF((#REF!)=($A16),($AE16),(AJ16))</f>
        <v>#REF!</v>
      </c>
      <c r="AK15" t="e">
        <f>IF((#REF!)=($A16),($AE16),(AK16))</f>
        <v>#REF!</v>
      </c>
    </row>
    <row r="16" spans="1:37" x14ac:dyDescent="0.2">
      <c r="A16" t="s">
        <v>91</v>
      </c>
      <c r="B16">
        <v>20</v>
      </c>
      <c r="C16">
        <v>15</v>
      </c>
      <c r="D16">
        <f>IF(('Phased Worksheet'!$D$6)=(A17),($B17),($D17))</f>
        <v>0</v>
      </c>
      <c r="E16">
        <f>IF(('Phased Worksheet'!$E$6)=($A17),($B17),(E17))</f>
        <v>0</v>
      </c>
      <c r="F16">
        <f>IF(('Phased Worksheet'!$F$6)=($A17),($B17),(F17))</f>
        <v>0</v>
      </c>
      <c r="G16">
        <f>IF(('Phased Worksheet'!$G$6)=($A17),($B17),(G17))</f>
        <v>0</v>
      </c>
      <c r="H16">
        <f>IF(('Phased Worksheet'!$H$6)=($A17),($B17),(H17))</f>
        <v>0</v>
      </c>
      <c r="I16">
        <f>IF(('Phased Worksheet'!$D$6)=(A17),($C17),($I17))</f>
        <v>0</v>
      </c>
      <c r="J16">
        <f>IF(('Phased Worksheet'!$E$6)=($A17),($C17),(J17))</f>
        <v>0</v>
      </c>
      <c r="K16">
        <f>IF(('Phased Worksheet'!$F$6)=($A17),($C17),(K17))</f>
        <v>0</v>
      </c>
      <c r="L16">
        <f>IF(('Phased Worksheet'!$G$6)=($A17),($C17),(L17))</f>
        <v>0</v>
      </c>
      <c r="M16">
        <f>IF(('Phased Worksheet'!$H$6)=($A17),($C17),(M17))</f>
        <v>0</v>
      </c>
      <c r="AC16" t="s">
        <v>91</v>
      </c>
      <c r="AD16">
        <v>20</v>
      </c>
      <c r="AE16">
        <v>10</v>
      </c>
      <c r="AF16" t="e">
        <f>IF((#REF!)=(AC17),($AD17),($AF17))</f>
        <v>#REF!</v>
      </c>
      <c r="AG16" t="e">
        <f>IF((#REF!)=($A17),($AD17),(AG17))</f>
        <v>#REF!</v>
      </c>
      <c r="AH16" t="e">
        <f>IF((#REF!)=($A17),($AD17),(AH17))</f>
        <v>#REF!</v>
      </c>
      <c r="AI16" t="e">
        <f>IF((#REF!)=(AC17),($AE17),($AI17))</f>
        <v>#REF!</v>
      </c>
      <c r="AJ16" t="e">
        <f>IF((#REF!)=($A17),($AE17),(AJ17))</f>
        <v>#REF!</v>
      </c>
      <c r="AK16" t="e">
        <f>IF((#REF!)=($A17),($AE17),(AK17))</f>
        <v>#REF!</v>
      </c>
    </row>
    <row r="17" spans="1:37" x14ac:dyDescent="0.2">
      <c r="A17" t="s">
        <v>92</v>
      </c>
      <c r="B17">
        <v>20</v>
      </c>
      <c r="C17">
        <v>15</v>
      </c>
      <c r="D17">
        <f>IF(('Phased Worksheet'!$D$6)=(A18),($B18),($D18))</f>
        <v>0</v>
      </c>
      <c r="E17">
        <f>IF(('Phased Worksheet'!$E$6)=($A18),($B18),(E18))</f>
        <v>0</v>
      </c>
      <c r="F17">
        <f>IF(('Phased Worksheet'!$F$6)=($A18),($B18),(F18))</f>
        <v>0</v>
      </c>
      <c r="G17">
        <f>IF(('Phased Worksheet'!$G$6)=($A18),($B18),(G18))</f>
        <v>0</v>
      </c>
      <c r="H17">
        <f>IF(('Phased Worksheet'!$H$6)=($A18),($B18),(H18))</f>
        <v>0</v>
      </c>
      <c r="I17">
        <f>IF(('Phased Worksheet'!$D$6)=(A18),($C18),($I18))</f>
        <v>0</v>
      </c>
      <c r="J17">
        <f>IF(('Phased Worksheet'!$E$6)=($A18),($C18),(J18))</f>
        <v>0</v>
      </c>
      <c r="K17">
        <f>IF(('Phased Worksheet'!$F$6)=($A18),($C18),(K18))</f>
        <v>0</v>
      </c>
      <c r="L17">
        <f>IF(('Phased Worksheet'!$G$6)=($A18),($C18),(L18))</f>
        <v>0</v>
      </c>
      <c r="M17">
        <f>IF(('Phased Worksheet'!$H$6)=($A18),($C18),(M18))</f>
        <v>0</v>
      </c>
      <c r="AC17" t="s">
        <v>92</v>
      </c>
      <c r="AD17">
        <v>20</v>
      </c>
      <c r="AE17">
        <v>10</v>
      </c>
      <c r="AF17" t="e">
        <f>IF((#REF!)=(AC18),($AD18),($AF18))</f>
        <v>#REF!</v>
      </c>
      <c r="AG17" t="e">
        <f>IF((#REF!)=($A18),($AD18),(AG18))</f>
        <v>#REF!</v>
      </c>
      <c r="AH17" t="e">
        <f>IF((#REF!)=($A18),($AD18),(AH18))</f>
        <v>#REF!</v>
      </c>
      <c r="AI17" t="e">
        <f>IF((#REF!)=(AC18),($AE18),($AI18))</f>
        <v>#REF!</v>
      </c>
      <c r="AJ17" t="e">
        <f>IF((#REF!)=($A18),($AE18),(AJ18))</f>
        <v>#REF!</v>
      </c>
      <c r="AK17" t="e">
        <f>IF((#REF!)=($A18),($AE18),(AK18))</f>
        <v>#REF!</v>
      </c>
    </row>
    <row r="18" spans="1:37" x14ac:dyDescent="0.2">
      <c r="A18" t="s">
        <v>93</v>
      </c>
      <c r="B18">
        <v>20</v>
      </c>
      <c r="C18">
        <v>15</v>
      </c>
      <c r="D18">
        <f>IF(('Phased Worksheet'!$D$6)=(A19),($B19),($D19))</f>
        <v>0</v>
      </c>
      <c r="E18">
        <f>IF(('Phased Worksheet'!$E$6)=($A19),($B19),(E19))</f>
        <v>0</v>
      </c>
      <c r="F18">
        <f>IF(('Phased Worksheet'!$F$6)=($A19),($B19),(F19))</f>
        <v>0</v>
      </c>
      <c r="G18">
        <f>IF(('Phased Worksheet'!$G$6)=($A19),($B19),(G19))</f>
        <v>0</v>
      </c>
      <c r="H18">
        <f>IF(('Phased Worksheet'!$H$6)=($A19),($B19),(H19))</f>
        <v>0</v>
      </c>
      <c r="I18">
        <f>IF(('Phased Worksheet'!$D$6)=(A19),($C19),($I19))</f>
        <v>0</v>
      </c>
      <c r="J18">
        <f>IF(('Phased Worksheet'!$E$6)=($A19),($C19),(J19))</f>
        <v>0</v>
      </c>
      <c r="K18">
        <f>IF(('Phased Worksheet'!$F$6)=($A19),($C19),(K19))</f>
        <v>0</v>
      </c>
      <c r="L18">
        <f>IF(('Phased Worksheet'!$G$6)=($A19),($C19),(L19))</f>
        <v>0</v>
      </c>
      <c r="M18">
        <f>IF(('Phased Worksheet'!$H$6)=($A19),($C19),(M19))</f>
        <v>0</v>
      </c>
      <c r="AC18" t="s">
        <v>93</v>
      </c>
      <c r="AD18">
        <v>20</v>
      </c>
      <c r="AE18">
        <v>10</v>
      </c>
      <c r="AF18" t="e">
        <f>IF((#REF!)=(AC19),($AD19),($AF19))</f>
        <v>#REF!</v>
      </c>
      <c r="AG18" t="e">
        <f>IF((#REF!)=($A19),($AD19),(AG19))</f>
        <v>#REF!</v>
      </c>
      <c r="AH18" t="e">
        <f>IF((#REF!)=($A19),($AD19),(AH19))</f>
        <v>#REF!</v>
      </c>
      <c r="AI18" t="e">
        <f>IF((#REF!)=(AC19),($AE19),($AI19))</f>
        <v>#REF!</v>
      </c>
      <c r="AJ18" t="e">
        <f>IF((#REF!)=($A19),($AE19),(AJ19))</f>
        <v>#REF!</v>
      </c>
      <c r="AK18" t="e">
        <f>IF((#REF!)=($A19),($AE19),(AK19))</f>
        <v>#REF!</v>
      </c>
    </row>
    <row r="19" spans="1:37" x14ac:dyDescent="0.2">
      <c r="A19" t="s">
        <v>94</v>
      </c>
      <c r="B19">
        <v>20</v>
      </c>
      <c r="C19">
        <v>15</v>
      </c>
      <c r="D19">
        <f>IF(('Phased Worksheet'!$D$6)=(A20),($B20),($D20))</f>
        <v>0</v>
      </c>
      <c r="E19">
        <f>IF(('Phased Worksheet'!$E$6)=($A20),($B20),(E20))</f>
        <v>0</v>
      </c>
      <c r="F19">
        <f>IF(('Phased Worksheet'!$F$6)=($A20),($B20),(F20))</f>
        <v>0</v>
      </c>
      <c r="G19">
        <f>IF(('Phased Worksheet'!$G$6)=($A20),($B20),(G20))</f>
        <v>0</v>
      </c>
      <c r="H19">
        <f>IF(('Phased Worksheet'!$H$6)=($A20),($B20),(H20))</f>
        <v>0</v>
      </c>
      <c r="I19">
        <f>IF(('Phased Worksheet'!$D$6)=(A20),($C20),($I20))</f>
        <v>0</v>
      </c>
      <c r="J19">
        <f>IF(('Phased Worksheet'!$E$6)=($A20),($C20),(J20))</f>
        <v>0</v>
      </c>
      <c r="K19">
        <f>IF(('Phased Worksheet'!$F$6)=($A20),($C20),(K20))</f>
        <v>0</v>
      </c>
      <c r="L19">
        <f>IF(('Phased Worksheet'!$G$6)=($A20),($C20),(L20))</f>
        <v>0</v>
      </c>
      <c r="M19">
        <f>IF(('Phased Worksheet'!$H$6)=($A20),($C20),(M20))</f>
        <v>0</v>
      </c>
      <c r="AC19" t="s">
        <v>94</v>
      </c>
      <c r="AD19">
        <v>20</v>
      </c>
      <c r="AE19">
        <v>10</v>
      </c>
      <c r="AF19" t="e">
        <f>IF((#REF!)=(AC20),($AD20),($AF20))</f>
        <v>#REF!</v>
      </c>
      <c r="AG19" t="e">
        <f>IF((#REF!)=($A20),($AD20),(AG20))</f>
        <v>#REF!</v>
      </c>
      <c r="AH19" t="e">
        <f>IF((#REF!)=($A20),($AD20),(AH20))</f>
        <v>#REF!</v>
      </c>
      <c r="AI19" t="e">
        <f>IF((#REF!)=(AC20),($AE20),($AI20))</f>
        <v>#REF!</v>
      </c>
      <c r="AJ19" t="e">
        <f>IF((#REF!)=($A20),($AE20),(AJ20))</f>
        <v>#REF!</v>
      </c>
      <c r="AK19" t="e">
        <f>IF((#REF!)=($A20),($AE20),(AK20))</f>
        <v>#REF!</v>
      </c>
    </row>
    <row r="20" spans="1:37" x14ac:dyDescent="0.2">
      <c r="A20" t="s">
        <v>95</v>
      </c>
      <c r="B20">
        <v>20</v>
      </c>
      <c r="C20">
        <v>15</v>
      </c>
      <c r="D20">
        <f>IF(('Phased Worksheet'!$D$6)=(A21),($B21),($D21))</f>
        <v>0</v>
      </c>
      <c r="E20">
        <f>IF(('Phased Worksheet'!$E$6)=($A21),($B21),(E21))</f>
        <v>0</v>
      </c>
      <c r="F20">
        <f>IF(('Phased Worksheet'!$F$6)=($A21),($B21),(F21))</f>
        <v>0</v>
      </c>
      <c r="G20">
        <f>IF(('Phased Worksheet'!$G$6)=($A21),($B21),(G21))</f>
        <v>0</v>
      </c>
      <c r="H20">
        <f>IF(('Phased Worksheet'!$H$6)=($A21),($B21),(H21))</f>
        <v>0</v>
      </c>
      <c r="I20">
        <f>IF(('Phased Worksheet'!$D$6)=(A21),($C21),($I21))</f>
        <v>0</v>
      </c>
      <c r="J20">
        <f>IF(('Phased Worksheet'!$E$6)=($A21),($C21),(J21))</f>
        <v>0</v>
      </c>
      <c r="K20">
        <f>IF(('Phased Worksheet'!$F$6)=($A21),($C21),(K21))</f>
        <v>0</v>
      </c>
      <c r="L20">
        <f>IF(('Phased Worksheet'!$G$6)=($A21),($C21),(L21))</f>
        <v>0</v>
      </c>
      <c r="M20">
        <f>IF(('Phased Worksheet'!$H$6)=($A21),($C21),(M21))</f>
        <v>0</v>
      </c>
      <c r="AC20" t="s">
        <v>95</v>
      </c>
      <c r="AD20">
        <v>20</v>
      </c>
      <c r="AE20">
        <v>10</v>
      </c>
      <c r="AF20" t="e">
        <f>IF((#REF!)=(AC21),($AD21),($AF21))</f>
        <v>#REF!</v>
      </c>
      <c r="AG20" t="e">
        <f>IF((#REF!)=($A21),($AD21),(AG21))</f>
        <v>#REF!</v>
      </c>
      <c r="AH20" t="e">
        <f>IF((#REF!)=($A21),($AD21),(AH21))</f>
        <v>#REF!</v>
      </c>
      <c r="AI20" t="e">
        <f>IF((#REF!)=(AC21),($AE21),($AI21))</f>
        <v>#REF!</v>
      </c>
      <c r="AJ20" t="e">
        <f>IF((#REF!)=($A21),($AE21),(AJ21))</f>
        <v>#REF!</v>
      </c>
      <c r="AK20" t="e">
        <f>IF((#REF!)=($A21),($AE21),(AK21))</f>
        <v>#REF!</v>
      </c>
    </row>
    <row r="21" spans="1:37" x14ac:dyDescent="0.2">
      <c r="A21" t="s">
        <v>96</v>
      </c>
      <c r="B21">
        <v>20</v>
      </c>
      <c r="C21">
        <v>15</v>
      </c>
      <c r="D21">
        <f>IF(('Phased Worksheet'!$D$6)=(A22),($B22),($D22))</f>
        <v>0</v>
      </c>
      <c r="E21">
        <f>IF(('Phased Worksheet'!$E$6)=($A22),($B22),(E22))</f>
        <v>0</v>
      </c>
      <c r="F21">
        <f>IF(('Phased Worksheet'!$F$6)=($A22),($B22),(F22))</f>
        <v>0</v>
      </c>
      <c r="G21">
        <f>IF(('Phased Worksheet'!$G$6)=($A22),($B22),(G22))</f>
        <v>0</v>
      </c>
      <c r="H21">
        <f>IF(('Phased Worksheet'!$H$6)=($A22),($B22),(H22))</f>
        <v>0</v>
      </c>
      <c r="I21">
        <f>IF(('Phased Worksheet'!$D$6)=(A22),($C22),($I22))</f>
        <v>0</v>
      </c>
      <c r="J21">
        <f>IF(('Phased Worksheet'!$E$6)=($A22),($C22),(J22))</f>
        <v>0</v>
      </c>
      <c r="K21">
        <f>IF(('Phased Worksheet'!$F$6)=($A22),($C22),(K22))</f>
        <v>0</v>
      </c>
      <c r="L21">
        <f>IF(('Phased Worksheet'!$G$6)=($A22),($C22),(L22))</f>
        <v>0</v>
      </c>
      <c r="M21">
        <f>IF(('Phased Worksheet'!$H$6)=($A22),($C22),(M22))</f>
        <v>0</v>
      </c>
      <c r="AC21" t="s">
        <v>96</v>
      </c>
      <c r="AD21">
        <v>20</v>
      </c>
      <c r="AE21">
        <v>10</v>
      </c>
      <c r="AF21" t="e">
        <f>IF((#REF!)=(AC22),($AD22),($AF22))</f>
        <v>#REF!</v>
      </c>
      <c r="AG21" t="e">
        <f>IF((#REF!)=($A22),($AD22),(AG22))</f>
        <v>#REF!</v>
      </c>
      <c r="AH21" t="e">
        <f>IF((#REF!)=($A22),($AD22),(AH22))</f>
        <v>#REF!</v>
      </c>
      <c r="AI21" t="e">
        <f>IF((#REF!)=(AC22),($AE22),($AI22))</f>
        <v>#REF!</v>
      </c>
      <c r="AJ21" t="e">
        <f>IF((#REF!)=($A22),($AE22),(AJ22))</f>
        <v>#REF!</v>
      </c>
      <c r="AK21" t="e">
        <f>IF((#REF!)=($A22),($AE22),(AK22))</f>
        <v>#REF!</v>
      </c>
    </row>
    <row r="22" spans="1:37" x14ac:dyDescent="0.2">
      <c r="A22" t="s">
        <v>97</v>
      </c>
      <c r="B22">
        <v>25</v>
      </c>
      <c r="C22">
        <v>20</v>
      </c>
      <c r="D22">
        <f>IF(('Phased Worksheet'!$D$6)=(A23),($B23),($D23))</f>
        <v>0</v>
      </c>
      <c r="E22">
        <f>IF(('Phased Worksheet'!$E$6)=($A23),($B23),(E23))</f>
        <v>0</v>
      </c>
      <c r="F22">
        <f>IF(('Phased Worksheet'!$F$6)=($A23),($B23),(F23))</f>
        <v>0</v>
      </c>
      <c r="G22">
        <f>IF(('Phased Worksheet'!$G$6)=($A23),($B23),(G23))</f>
        <v>0</v>
      </c>
      <c r="H22">
        <f>IF(('Phased Worksheet'!$H$6)=($A23),($B23),(H23))</f>
        <v>0</v>
      </c>
      <c r="I22">
        <f>IF(('Phased Worksheet'!$D$6)=(A23),($C23),($I23))</f>
        <v>0</v>
      </c>
      <c r="J22">
        <f>IF(('Phased Worksheet'!$E$6)=($A23),($C23),(J23))</f>
        <v>0</v>
      </c>
      <c r="K22">
        <f>IF(('Phased Worksheet'!$F$6)=($A23),($C23),(K23))</f>
        <v>0</v>
      </c>
      <c r="L22">
        <f>IF(('Phased Worksheet'!$G$6)=($A23),($C23),(L23))</f>
        <v>0</v>
      </c>
      <c r="M22">
        <f>IF(('Phased Worksheet'!$H$6)=($A23),($C23),(M23))</f>
        <v>0</v>
      </c>
      <c r="AC22" t="s">
        <v>97</v>
      </c>
      <c r="AD22">
        <v>25</v>
      </c>
      <c r="AE22">
        <v>10</v>
      </c>
      <c r="AF22" t="e">
        <f>IF((#REF!)=(AC23),($AD23),($AF23))</f>
        <v>#REF!</v>
      </c>
      <c r="AG22" t="e">
        <f>IF((#REF!)=($A23),($AD23),(AG23))</f>
        <v>#REF!</v>
      </c>
      <c r="AH22" t="e">
        <f>IF((#REF!)=($A23),($AD23),(AH23))</f>
        <v>#REF!</v>
      </c>
      <c r="AI22" t="e">
        <f>IF((#REF!)=(AC23),($AE23),($AI23))</f>
        <v>#REF!</v>
      </c>
      <c r="AJ22" t="e">
        <f>IF((#REF!)=($A23),($AE23),(AJ23))</f>
        <v>#REF!</v>
      </c>
      <c r="AK22" t="e">
        <f>IF((#REF!)=($A23),($AE23),(AK23))</f>
        <v>#REF!</v>
      </c>
    </row>
    <row r="23" spans="1:37" x14ac:dyDescent="0.2">
      <c r="A23" t="s">
        <v>98</v>
      </c>
      <c r="B23">
        <v>20</v>
      </c>
      <c r="C23">
        <v>15</v>
      </c>
      <c r="D23">
        <f>IF(('Phased Worksheet'!$D$6)=(A24),($B24),($D24))</f>
        <v>0</v>
      </c>
      <c r="E23">
        <f>IF(('Phased Worksheet'!$E$6)=($A24),($B24),(E24))</f>
        <v>0</v>
      </c>
      <c r="F23">
        <f>IF(('Phased Worksheet'!$F$6)=($A24),($B24),(F24))</f>
        <v>0</v>
      </c>
      <c r="G23">
        <f>IF(('Phased Worksheet'!$G$6)=($A24),($B24),(G24))</f>
        <v>0</v>
      </c>
      <c r="H23">
        <f>IF(('Phased Worksheet'!$H$6)=($A24),($B24),(H24))</f>
        <v>0</v>
      </c>
      <c r="I23">
        <f>IF(('Phased Worksheet'!$D$6)=(A24),($C24),($I24))</f>
        <v>0</v>
      </c>
      <c r="J23">
        <f>IF(('Phased Worksheet'!$E$6)=($A24),($C24),(J24))</f>
        <v>0</v>
      </c>
      <c r="K23">
        <f>IF(('Phased Worksheet'!$F$6)=($A24),($C24),(K24))</f>
        <v>0</v>
      </c>
      <c r="L23">
        <f>IF(('Phased Worksheet'!$G$6)=($A24),($C24),(L24))</f>
        <v>0</v>
      </c>
      <c r="M23">
        <f>IF(('Phased Worksheet'!$H$6)=($A24),($C24),(M24))</f>
        <v>0</v>
      </c>
      <c r="AC23" t="s">
        <v>98</v>
      </c>
      <c r="AD23">
        <v>20</v>
      </c>
      <c r="AE23">
        <v>10</v>
      </c>
      <c r="AF23" t="e">
        <f>IF((#REF!)=(AC24),($AD24),($AF24))</f>
        <v>#REF!</v>
      </c>
      <c r="AG23" t="e">
        <f>IF((#REF!)=($A24),($AD24),(AG24))</f>
        <v>#REF!</v>
      </c>
      <c r="AH23" t="e">
        <f>IF((#REF!)=($A24),($AD24),(AH24))</f>
        <v>#REF!</v>
      </c>
      <c r="AI23" t="e">
        <f>IF((#REF!)=(AC24),($AE24),($AI24))</f>
        <v>#REF!</v>
      </c>
      <c r="AJ23" t="e">
        <f>IF((#REF!)=($A24),($AE24),(AJ24))</f>
        <v>#REF!</v>
      </c>
      <c r="AK23" t="e">
        <f>IF((#REF!)=($A24),($AE24),(AK24))</f>
        <v>#REF!</v>
      </c>
    </row>
    <row r="24" spans="1:37" x14ac:dyDescent="0.2">
      <c r="A24" t="s">
        <v>99</v>
      </c>
      <c r="B24">
        <v>15</v>
      </c>
      <c r="C24">
        <v>15</v>
      </c>
      <c r="D24">
        <f>IF(('Phased Worksheet'!$D$6)=(A25),($B25),($D25))</f>
        <v>0</v>
      </c>
      <c r="E24">
        <f>IF(('Phased Worksheet'!$E$6)=($A25),($B25),(E25))</f>
        <v>0</v>
      </c>
      <c r="F24">
        <f>IF(('Phased Worksheet'!$F$6)=($A25),($B25),(F25))</f>
        <v>0</v>
      </c>
      <c r="G24">
        <f>IF(('Phased Worksheet'!$G$6)=($A25),($B25),(G25))</f>
        <v>0</v>
      </c>
      <c r="H24">
        <f>IF(('Phased Worksheet'!$H$6)=($A25),($B25),(H25))</f>
        <v>0</v>
      </c>
      <c r="I24">
        <f>IF(('Phased Worksheet'!$D$6)=(A25),($C25),($I25))</f>
        <v>0</v>
      </c>
      <c r="J24">
        <f>IF(('Phased Worksheet'!$E$6)=($A25),($C25),(J25))</f>
        <v>0</v>
      </c>
      <c r="K24">
        <f>IF(('Phased Worksheet'!$F$6)=($A25),($C25),(K25))</f>
        <v>0</v>
      </c>
      <c r="L24">
        <f>IF(('Phased Worksheet'!$G$6)=($A25),($C25),(L25))</f>
        <v>0</v>
      </c>
      <c r="M24">
        <f>IF(('Phased Worksheet'!$H$6)=($A25),($C25),(M25))</f>
        <v>0</v>
      </c>
      <c r="AC24" t="s">
        <v>99</v>
      </c>
      <c r="AD24">
        <v>10</v>
      </c>
      <c r="AE24">
        <v>10</v>
      </c>
      <c r="AF24" t="e">
        <f>IF((#REF!)=(AC25),($AD25),($AF25))</f>
        <v>#REF!</v>
      </c>
      <c r="AG24" t="e">
        <f>IF((#REF!)=($A25),($AD25),(AG25))</f>
        <v>#REF!</v>
      </c>
      <c r="AH24" t="e">
        <f>IF((#REF!)=($A25),($AD25),(AH25))</f>
        <v>#REF!</v>
      </c>
      <c r="AI24" t="e">
        <f>IF((#REF!)=(AC25),($AE25),($AI25))</f>
        <v>#REF!</v>
      </c>
      <c r="AJ24" t="e">
        <f>IF((#REF!)=($A25),($AE25),(AJ25))</f>
        <v>#REF!</v>
      </c>
      <c r="AK24" t="e">
        <f>IF((#REF!)=($A25),($AE25),(AK25))</f>
        <v>#REF!</v>
      </c>
    </row>
    <row r="25" spans="1:37" x14ac:dyDescent="0.2">
      <c r="A25" t="s">
        <v>100</v>
      </c>
      <c r="B25">
        <v>15</v>
      </c>
      <c r="C25">
        <v>15</v>
      </c>
      <c r="D25">
        <f>IF(('Phased Worksheet'!$D$6)=(A26),($B26),($D26))</f>
        <v>0</v>
      </c>
      <c r="E25">
        <f>IF(('Phased Worksheet'!$E$6)=($A26),($B26),(E26))</f>
        <v>0</v>
      </c>
      <c r="F25">
        <f>IF(('Phased Worksheet'!$F$6)=($A26),($B26),(F26))</f>
        <v>0</v>
      </c>
      <c r="G25">
        <f>IF(('Phased Worksheet'!$G$6)=($A26),($B26),(G26))</f>
        <v>0</v>
      </c>
      <c r="H25">
        <f>IF(('Phased Worksheet'!$H$6)=($A26),($B26),(H26))</f>
        <v>0</v>
      </c>
      <c r="I25">
        <f>IF(('Phased Worksheet'!$D$6)=(A26),($C26),($I26))</f>
        <v>0</v>
      </c>
      <c r="J25">
        <f>IF(('Phased Worksheet'!$E$6)=($A26),($C26),(J26))</f>
        <v>0</v>
      </c>
      <c r="K25">
        <f>IF(('Phased Worksheet'!$F$6)=($A26),($C26),(K26))</f>
        <v>0</v>
      </c>
      <c r="L25">
        <f>IF(('Phased Worksheet'!$G$6)=($A26),($C26),(L26))</f>
        <v>0</v>
      </c>
      <c r="M25">
        <f>IF(('Phased Worksheet'!$H$6)=($A26),($C26),(M26))</f>
        <v>0</v>
      </c>
      <c r="AC25" t="s">
        <v>100</v>
      </c>
      <c r="AD25">
        <v>10</v>
      </c>
      <c r="AE25">
        <v>10</v>
      </c>
      <c r="AF25" t="e">
        <f>IF((#REF!)=(AC26),($AD26),($AF26))</f>
        <v>#REF!</v>
      </c>
      <c r="AG25" t="e">
        <f>IF((#REF!)=($A26),($AD26),(AG26))</f>
        <v>#REF!</v>
      </c>
      <c r="AH25" t="e">
        <f>IF((#REF!)=($A26),($AD26),(AH26))</f>
        <v>#REF!</v>
      </c>
      <c r="AI25" t="e">
        <f>IF((#REF!)=(AC26),($AE26),($AI26))</f>
        <v>#REF!</v>
      </c>
      <c r="AJ25" t="e">
        <f>IF((#REF!)=($A26),($AE26),(AJ26))</f>
        <v>#REF!</v>
      </c>
      <c r="AK25" t="e">
        <f>IF((#REF!)=($A26),($AE26),(AK26))</f>
        <v>#REF!</v>
      </c>
    </row>
    <row r="26" spans="1:37" x14ac:dyDescent="0.2">
      <c r="A26" t="s">
        <v>101</v>
      </c>
      <c r="B26">
        <v>15</v>
      </c>
      <c r="C26">
        <v>15</v>
      </c>
      <c r="D26">
        <f>IF(('Phased Worksheet'!$D$6)=(A27),($B27),($D27))</f>
        <v>0</v>
      </c>
      <c r="E26">
        <f>IF(('Phased Worksheet'!$E$6)=($A27),($B27),(E27))</f>
        <v>0</v>
      </c>
      <c r="F26">
        <f>IF(('Phased Worksheet'!$F$6)=($A27),($B27),(F27))</f>
        <v>0</v>
      </c>
      <c r="G26">
        <f>IF(('Phased Worksheet'!$G$6)=($A27),($B27),(G27))</f>
        <v>0</v>
      </c>
      <c r="H26">
        <f>IF(('Phased Worksheet'!$H$6)=($A27),($B27),(H27))</f>
        <v>0</v>
      </c>
      <c r="I26">
        <f>IF(('Phased Worksheet'!$D$6)=(A27),($C27),($I27))</f>
        <v>0</v>
      </c>
      <c r="J26">
        <f>IF(('Phased Worksheet'!$E$6)=($A27),($C27),(J27))</f>
        <v>0</v>
      </c>
      <c r="K26">
        <f>IF(('Phased Worksheet'!$F$6)=($A27),($C27),(K27))</f>
        <v>0</v>
      </c>
      <c r="L26">
        <f>IF(('Phased Worksheet'!$G$6)=($A27),($C27),(L27))</f>
        <v>0</v>
      </c>
      <c r="M26">
        <f>IF(('Phased Worksheet'!$H$6)=($A27),($C27),(M27))</f>
        <v>0</v>
      </c>
      <c r="AC26" t="s">
        <v>101</v>
      </c>
      <c r="AD26">
        <v>10</v>
      </c>
      <c r="AE26">
        <v>10</v>
      </c>
      <c r="AF26" t="e">
        <f>IF((#REF!)=(AC27),($AD27),($AF27))</f>
        <v>#REF!</v>
      </c>
      <c r="AG26" t="e">
        <f>IF((#REF!)=($A27),($AD27),(AG27))</f>
        <v>#REF!</v>
      </c>
      <c r="AH26" t="e">
        <f>IF((#REF!)=($A27),($AD27),(AH27))</f>
        <v>#REF!</v>
      </c>
      <c r="AI26" t="e">
        <f>IF((#REF!)=(AC27),($AE27),($AI27))</f>
        <v>#REF!</v>
      </c>
      <c r="AJ26" t="e">
        <f>IF((#REF!)=($A27),($AE27),(AJ27))</f>
        <v>#REF!</v>
      </c>
      <c r="AK26" t="e">
        <f>IF((#REF!)=($A27),($AE27),(AK27))</f>
        <v>#REF!</v>
      </c>
    </row>
    <row r="27" spans="1:37" x14ac:dyDescent="0.2">
      <c r="A27" t="s">
        <v>102</v>
      </c>
      <c r="B27">
        <v>15</v>
      </c>
      <c r="C27">
        <v>15</v>
      </c>
      <c r="D27">
        <f>IF(('Phased Worksheet'!$D$6)=(A28),($B28),($D28))</f>
        <v>0</v>
      </c>
      <c r="E27">
        <f>IF(('Phased Worksheet'!$E$6)=($A28),($B28),(E28))</f>
        <v>0</v>
      </c>
      <c r="F27">
        <f>IF(('Phased Worksheet'!$F$6)=($A28),($B28),(F28))</f>
        <v>0</v>
      </c>
      <c r="G27">
        <f>IF(('Phased Worksheet'!$G$6)=($A28),($B28),(G28))</f>
        <v>0</v>
      </c>
      <c r="H27">
        <f>IF(('Phased Worksheet'!$H$6)=($A28),($B28),(H28))</f>
        <v>0</v>
      </c>
      <c r="I27">
        <f>IF(('Phased Worksheet'!$D$6)=(A28),($C28),($I28))</f>
        <v>0</v>
      </c>
      <c r="J27">
        <f>IF(('Phased Worksheet'!$E$6)=($A28),($C28),(J28))</f>
        <v>0</v>
      </c>
      <c r="K27">
        <f>IF(('Phased Worksheet'!$F$6)=($A28),($C28),(K28))</f>
        <v>0</v>
      </c>
      <c r="L27">
        <f>IF(('Phased Worksheet'!$G$6)=($A28),($C28),(L28))</f>
        <v>0</v>
      </c>
      <c r="M27">
        <f>IF(('Phased Worksheet'!$H$6)=($A28),($C28),(M28))</f>
        <v>0</v>
      </c>
      <c r="AC27" t="s">
        <v>102</v>
      </c>
      <c r="AD27">
        <v>10</v>
      </c>
      <c r="AE27">
        <v>10</v>
      </c>
      <c r="AF27" t="e">
        <f>IF((#REF!)=(AC28),($AD28),($AF28))</f>
        <v>#REF!</v>
      </c>
      <c r="AG27" t="e">
        <f>IF((#REF!)=($A28),($AD28),(AG28))</f>
        <v>#REF!</v>
      </c>
      <c r="AH27" t="e">
        <f>IF((#REF!)=($A28),($AD28),(AH28))</f>
        <v>#REF!</v>
      </c>
      <c r="AI27" t="e">
        <f>IF((#REF!)=(AC28),($AE28),($AI28))</f>
        <v>#REF!</v>
      </c>
      <c r="AJ27" t="e">
        <f>IF((#REF!)=($A28),($AE28),(AJ28))</f>
        <v>#REF!</v>
      </c>
      <c r="AK27" t="e">
        <f>IF((#REF!)=($A28),($AE28),(AK28))</f>
        <v>#REF!</v>
      </c>
    </row>
    <row r="28" spans="1:37" x14ac:dyDescent="0.2">
      <c r="A28" t="s">
        <v>103</v>
      </c>
      <c r="B28">
        <v>15</v>
      </c>
      <c r="C28">
        <v>15</v>
      </c>
      <c r="D28">
        <f>IF(('Phased Worksheet'!$D$6)=(A29),($B29),($D29))</f>
        <v>0</v>
      </c>
      <c r="E28">
        <f>IF(('Phased Worksheet'!$E$6)=($A29),($B29),(E29))</f>
        <v>0</v>
      </c>
      <c r="F28">
        <f>IF(('Phased Worksheet'!$F$6)=($A29),($B29),(F29))</f>
        <v>0</v>
      </c>
      <c r="G28">
        <f>IF(('Phased Worksheet'!$G$6)=($A29),($B29),(G29))</f>
        <v>0</v>
      </c>
      <c r="H28">
        <f>IF(('Phased Worksheet'!$H$6)=($A29),($B29),(H29))</f>
        <v>0</v>
      </c>
      <c r="I28">
        <f>IF(('Phased Worksheet'!$D$6)=(A29),($C29),($I29))</f>
        <v>0</v>
      </c>
      <c r="J28">
        <f>IF(('Phased Worksheet'!$E$6)=($A29),($C29),(J29))</f>
        <v>0</v>
      </c>
      <c r="K28">
        <f>IF(('Phased Worksheet'!$F$6)=($A29),($C29),(K29))</f>
        <v>0</v>
      </c>
      <c r="L28">
        <f>IF(('Phased Worksheet'!$G$6)=($A29),($C29),(L29))</f>
        <v>0</v>
      </c>
      <c r="M28">
        <f>IF(('Phased Worksheet'!$H$6)=($A29),($C29),(M29))</f>
        <v>0</v>
      </c>
      <c r="AC28" t="s">
        <v>103</v>
      </c>
      <c r="AD28">
        <v>10</v>
      </c>
      <c r="AE28">
        <v>10</v>
      </c>
      <c r="AF28" t="e">
        <f>IF((#REF!)=(AC29),($AD29),($AF29))</f>
        <v>#REF!</v>
      </c>
      <c r="AG28" t="e">
        <f>IF((#REF!)=($A29),($AD29),(AG29))</f>
        <v>#REF!</v>
      </c>
      <c r="AH28" t="e">
        <f>IF((#REF!)=($A29),($AD29),(AH29))</f>
        <v>#REF!</v>
      </c>
      <c r="AI28" t="e">
        <f>IF((#REF!)=(AC29),($AE29),($AI29))</f>
        <v>#REF!</v>
      </c>
      <c r="AJ28" t="e">
        <f>IF((#REF!)=($A29),($AE29),(AJ29))</f>
        <v>#REF!</v>
      </c>
      <c r="AK28" t="e">
        <f>IF((#REF!)=($A29),($AE29),(AK29))</f>
        <v>#REF!</v>
      </c>
    </row>
    <row r="29" spans="1:37" x14ac:dyDescent="0.2">
      <c r="A29" t="s">
        <v>104</v>
      </c>
      <c r="B29">
        <v>15</v>
      </c>
      <c r="C29">
        <v>15</v>
      </c>
      <c r="D29">
        <f>IF(('Phased Worksheet'!$D$6)=(A30),($B30),($D30))</f>
        <v>0</v>
      </c>
      <c r="E29">
        <f>IF(('Phased Worksheet'!$E$6)=($A30),($B30),(E30))</f>
        <v>0</v>
      </c>
      <c r="F29">
        <f>IF(('Phased Worksheet'!$F$6)=($A30),($B30),(F30))</f>
        <v>0</v>
      </c>
      <c r="G29">
        <f>IF(('Phased Worksheet'!$G$6)=($A30),($B30),(G30))</f>
        <v>0</v>
      </c>
      <c r="H29">
        <f>IF(('Phased Worksheet'!$H$6)=($A30),($B30),(H30))</f>
        <v>0</v>
      </c>
      <c r="I29">
        <f>IF(('Phased Worksheet'!$D$6)=(A30),($C30),($I30))</f>
        <v>0</v>
      </c>
      <c r="J29">
        <f>IF(('Phased Worksheet'!$E$6)=($A30),($C30),(J30))</f>
        <v>0</v>
      </c>
      <c r="K29">
        <f>IF(('Phased Worksheet'!$F$6)=($A30),($C30),(K30))</f>
        <v>0</v>
      </c>
      <c r="L29">
        <f>IF(('Phased Worksheet'!$G$6)=($A30),($C30),(L30))</f>
        <v>0</v>
      </c>
      <c r="M29">
        <f>IF(('Phased Worksheet'!$H$6)=($A30),($C30),(M30))</f>
        <v>0</v>
      </c>
      <c r="AC29" t="s">
        <v>104</v>
      </c>
      <c r="AD29">
        <v>10</v>
      </c>
      <c r="AE29">
        <v>10</v>
      </c>
      <c r="AF29" t="e">
        <f>IF((#REF!)=(AC30),($AD30),($AF30))</f>
        <v>#REF!</v>
      </c>
      <c r="AG29" t="e">
        <f>IF((#REF!)=($A30),($AD30),(AG30))</f>
        <v>#REF!</v>
      </c>
      <c r="AH29" t="e">
        <f>IF((#REF!)=($A30),($AD30),(AH30))</f>
        <v>#REF!</v>
      </c>
      <c r="AI29" t="e">
        <f>IF((#REF!)=(AC30),($AE30),($AI30))</f>
        <v>#REF!</v>
      </c>
      <c r="AJ29" t="e">
        <f>IF((#REF!)=($A30),($AE30),(AJ30))</f>
        <v>#REF!</v>
      </c>
      <c r="AK29" t="e">
        <f>IF((#REF!)=($A30),($AE30),(AK30))</f>
        <v>#REF!</v>
      </c>
    </row>
    <row r="30" spans="1:37" x14ac:dyDescent="0.2">
      <c r="A30" t="s">
        <v>105</v>
      </c>
      <c r="B30">
        <v>15</v>
      </c>
      <c r="C30">
        <v>15</v>
      </c>
      <c r="D30">
        <f>IF(('Phased Worksheet'!$D$6)=(A31),($B31),($D31))</f>
        <v>0</v>
      </c>
      <c r="E30">
        <f>IF(('Phased Worksheet'!$E$6)=($A31),($B31),(E31))</f>
        <v>0</v>
      </c>
      <c r="F30">
        <f>IF(('Phased Worksheet'!$F$6)=($A31),($B31),(F31))</f>
        <v>0</v>
      </c>
      <c r="G30">
        <f>IF(('Phased Worksheet'!$G$6)=($A31),($B31),(G31))</f>
        <v>0</v>
      </c>
      <c r="H30">
        <f>IF(('Phased Worksheet'!$H$6)=($A31),($B31),(H31))</f>
        <v>0</v>
      </c>
      <c r="I30">
        <f>IF(('Phased Worksheet'!$D$6)=(A31),($C31),($I31))</f>
        <v>0</v>
      </c>
      <c r="J30">
        <f>IF(('Phased Worksheet'!$E$6)=($A31),($C31),(J31))</f>
        <v>0</v>
      </c>
      <c r="K30">
        <f>IF(('Phased Worksheet'!$F$6)=($A31),($C31),(K31))</f>
        <v>0</v>
      </c>
      <c r="L30">
        <f>IF(('Phased Worksheet'!$G$6)=($A31),($C31),(L31))</f>
        <v>0</v>
      </c>
      <c r="M30">
        <f>IF(('Phased Worksheet'!$H$6)=($A31),($C31),(M31))</f>
        <v>0</v>
      </c>
      <c r="AC30" t="s">
        <v>105</v>
      </c>
      <c r="AD30">
        <v>10</v>
      </c>
      <c r="AE30">
        <v>10</v>
      </c>
      <c r="AF30" t="e">
        <f>IF((#REF!)=(AC31),($AD31),($AF31))</f>
        <v>#REF!</v>
      </c>
      <c r="AG30" t="e">
        <f>IF((#REF!)=($A31),($AD31),(AG31))</f>
        <v>#REF!</v>
      </c>
      <c r="AH30" t="e">
        <f>IF((#REF!)=($A31),($AD31),(AH31))</f>
        <v>#REF!</v>
      </c>
      <c r="AI30" t="e">
        <f>IF((#REF!)=(AC31),($AE31),($AI31))</f>
        <v>#REF!</v>
      </c>
      <c r="AJ30" t="e">
        <f>IF((#REF!)=($A31),($AE31),(AJ31))</f>
        <v>#REF!</v>
      </c>
      <c r="AK30" t="e">
        <f>IF((#REF!)=($A31),($AE31),(AK31))</f>
        <v>#REF!</v>
      </c>
    </row>
    <row r="31" spans="1:37" x14ac:dyDescent="0.2">
      <c r="A31" t="s">
        <v>106</v>
      </c>
      <c r="B31">
        <v>15</v>
      </c>
      <c r="C31">
        <v>15</v>
      </c>
      <c r="D31">
        <f>IF(('Phased Worksheet'!$D$6)=(A32),($B32),($D32))</f>
        <v>0</v>
      </c>
      <c r="E31">
        <f>IF(('Phased Worksheet'!$E$6)=($A32),($B32),(E32))</f>
        <v>0</v>
      </c>
      <c r="F31">
        <f>IF(('Phased Worksheet'!$F$6)=($A32),($B32),(F32))</f>
        <v>0</v>
      </c>
      <c r="G31">
        <f>IF(('Phased Worksheet'!$G$6)=($A32),($B32),(G32))</f>
        <v>0</v>
      </c>
      <c r="H31">
        <f>IF(('Phased Worksheet'!$H$6)=($A32),($B32),(H32))</f>
        <v>0</v>
      </c>
      <c r="I31">
        <f>IF(('Phased Worksheet'!$D$6)=(A32),($C32),($I32))</f>
        <v>0</v>
      </c>
      <c r="J31">
        <f>IF(('Phased Worksheet'!$E$6)=($A32),($C32),(J32))</f>
        <v>0</v>
      </c>
      <c r="K31">
        <f>IF(('Phased Worksheet'!$F$6)=($A32),($C32),(K32))</f>
        <v>0</v>
      </c>
      <c r="L31">
        <f>IF(('Phased Worksheet'!$G$6)=($A32),($C32),(L32))</f>
        <v>0</v>
      </c>
      <c r="M31">
        <f>IF(('Phased Worksheet'!$H$6)=($A32),($C32),(M32))</f>
        <v>0</v>
      </c>
      <c r="AC31" t="s">
        <v>106</v>
      </c>
      <c r="AD31">
        <v>10</v>
      </c>
      <c r="AE31">
        <v>10</v>
      </c>
      <c r="AF31" t="e">
        <f>IF((#REF!)=(AC32),($AD32),($AF32))</f>
        <v>#REF!</v>
      </c>
      <c r="AG31" t="e">
        <f>IF((#REF!)=($A32),($AD32),(AG32))</f>
        <v>#REF!</v>
      </c>
      <c r="AH31" t="e">
        <f>IF((#REF!)=($A32),($AD32),(AH32))</f>
        <v>#REF!</v>
      </c>
      <c r="AI31" t="e">
        <f>IF((#REF!)=(AC32),($AE32),($AI32))</f>
        <v>#REF!</v>
      </c>
      <c r="AJ31" t="e">
        <f>IF((#REF!)=($A32),($AE32),(AJ32))</f>
        <v>#REF!</v>
      </c>
      <c r="AK31" t="e">
        <f>IF((#REF!)=($A32),($AE32),(AK32))</f>
        <v>#REF!</v>
      </c>
    </row>
    <row r="32" spans="1:37" x14ac:dyDescent="0.2">
      <c r="A32" t="s">
        <v>107</v>
      </c>
      <c r="B32">
        <v>15</v>
      </c>
      <c r="C32">
        <v>15</v>
      </c>
      <c r="D32">
        <f>IF(('Phased Worksheet'!$D$6)=(A33),($B33),($D33))</f>
        <v>0</v>
      </c>
      <c r="E32">
        <f>IF(('Phased Worksheet'!$E$6)=($A33),($B33),(E33))</f>
        <v>0</v>
      </c>
      <c r="F32">
        <f>IF(('Phased Worksheet'!$F$6)=($A33),($B33),(F33))</f>
        <v>0</v>
      </c>
      <c r="G32">
        <f>IF(('Phased Worksheet'!$G$6)=($A33),($B33),(G33))</f>
        <v>0</v>
      </c>
      <c r="H32">
        <f>IF(('Phased Worksheet'!$H$6)=($A33),($B33),(H33))</f>
        <v>0</v>
      </c>
      <c r="I32">
        <f>IF(('Phased Worksheet'!$D$6)=(A33),($C33),($I33))</f>
        <v>0</v>
      </c>
      <c r="J32">
        <f>IF(('Phased Worksheet'!$E$6)=($A33),($C33),(J33))</f>
        <v>0</v>
      </c>
      <c r="K32">
        <f>IF(('Phased Worksheet'!$F$6)=($A33),($C33),(K33))</f>
        <v>0</v>
      </c>
      <c r="L32">
        <f>IF(('Phased Worksheet'!$G$6)=($A33),($C33),(L33))</f>
        <v>0</v>
      </c>
      <c r="M32">
        <f>IF(('Phased Worksheet'!$H$6)=($A33),($C33),(M33))</f>
        <v>0</v>
      </c>
      <c r="AC32" t="s">
        <v>107</v>
      </c>
      <c r="AD32">
        <v>10</v>
      </c>
      <c r="AE32">
        <v>10</v>
      </c>
      <c r="AF32" t="e">
        <f>IF((#REF!)=(AC33),($AD33),($AF33))</f>
        <v>#REF!</v>
      </c>
      <c r="AG32" t="e">
        <f>IF((#REF!)=($A33),($AD33),(AG33))</f>
        <v>#REF!</v>
      </c>
      <c r="AH32" t="e">
        <f>IF((#REF!)=($A33),($AD33),(AH33))</f>
        <v>#REF!</v>
      </c>
      <c r="AI32" t="e">
        <f>IF((#REF!)=(AC33),($AE33),($AI33))</f>
        <v>#REF!</v>
      </c>
      <c r="AJ32" t="e">
        <f>IF((#REF!)=($A33),($AE33),(AJ33))</f>
        <v>#REF!</v>
      </c>
      <c r="AK32" t="e">
        <f>IF((#REF!)=($A33),($AE33),(AK33))</f>
        <v>#REF!</v>
      </c>
    </row>
    <row r="33" spans="1:37" x14ac:dyDescent="0.2">
      <c r="A33" t="s">
        <v>108</v>
      </c>
      <c r="B33">
        <v>15</v>
      </c>
      <c r="C33">
        <v>15</v>
      </c>
      <c r="D33">
        <f>IF(('Phased Worksheet'!$D$6)=(A34),($B34),($D34))</f>
        <v>0</v>
      </c>
      <c r="E33">
        <f>IF(('Phased Worksheet'!$E$6)=($A34),($B34),(E34))</f>
        <v>0</v>
      </c>
      <c r="F33">
        <f>IF(('Phased Worksheet'!$F$6)=($A34),($B34),(F34))</f>
        <v>0</v>
      </c>
      <c r="G33">
        <f>IF(('Phased Worksheet'!$G$6)=($A34),($B34),(G34))</f>
        <v>0</v>
      </c>
      <c r="H33">
        <f>IF(('Phased Worksheet'!$H$6)=($A34),($B34),(H34))</f>
        <v>0</v>
      </c>
      <c r="I33">
        <f>IF(('Phased Worksheet'!$D$6)=(A34),($C34),($I34))</f>
        <v>0</v>
      </c>
      <c r="J33">
        <f>IF(('Phased Worksheet'!$E$6)=($A34),($C34),(J34))</f>
        <v>0</v>
      </c>
      <c r="K33">
        <f>IF(('Phased Worksheet'!$F$6)=($A34),($C34),(K34))</f>
        <v>0</v>
      </c>
      <c r="L33">
        <f>IF(('Phased Worksheet'!$G$6)=($A34),($C34),(L34))</f>
        <v>0</v>
      </c>
      <c r="M33">
        <f>IF(('Phased Worksheet'!$H$6)=($A34),($C34),(M34))</f>
        <v>0</v>
      </c>
      <c r="AC33" t="s">
        <v>108</v>
      </c>
      <c r="AD33">
        <v>10</v>
      </c>
      <c r="AE33">
        <v>10</v>
      </c>
      <c r="AF33" t="e">
        <f>IF((#REF!)=(AC34),($AD34),($AF34))</f>
        <v>#REF!</v>
      </c>
      <c r="AG33" t="e">
        <f>IF((#REF!)=($A34),($AD34),(AG34))</f>
        <v>#REF!</v>
      </c>
      <c r="AH33" t="e">
        <f>IF((#REF!)=($A34),($AD34),(AH34))</f>
        <v>#REF!</v>
      </c>
      <c r="AI33" t="e">
        <f>IF((#REF!)=(AC34),($AE34),($AI34))</f>
        <v>#REF!</v>
      </c>
      <c r="AJ33" t="e">
        <f>IF((#REF!)=($A34),($AE34),(AJ34))</f>
        <v>#REF!</v>
      </c>
      <c r="AK33" t="e">
        <f>IF((#REF!)=($A34),($AE34),(AK34))</f>
        <v>#REF!</v>
      </c>
    </row>
    <row r="34" spans="1:37" x14ac:dyDescent="0.2">
      <c r="A34" t="s">
        <v>109</v>
      </c>
      <c r="B34">
        <v>15</v>
      </c>
      <c r="C34">
        <v>15</v>
      </c>
      <c r="D34">
        <f>IF(('Phased Worksheet'!$D$6)=(A35),($B35),($D35))</f>
        <v>0</v>
      </c>
      <c r="E34">
        <f>IF(('Phased Worksheet'!$E$6)=($A35),($B35),(E35))</f>
        <v>0</v>
      </c>
      <c r="F34">
        <f>IF(('Phased Worksheet'!$F$6)=($A35),($B35),(F35))</f>
        <v>0</v>
      </c>
      <c r="G34">
        <f>IF(('Phased Worksheet'!$G$6)=($A35),($B35),(G35))</f>
        <v>0</v>
      </c>
      <c r="H34">
        <f>IF(('Phased Worksheet'!$H$6)=($A35),($B35),(H35))</f>
        <v>0</v>
      </c>
      <c r="I34">
        <f>IF(('Phased Worksheet'!$D$6)=(A35),($C35),($I35))</f>
        <v>0</v>
      </c>
      <c r="J34">
        <f>IF(('Phased Worksheet'!$E$6)=($A35),($C35),(J35))</f>
        <v>0</v>
      </c>
      <c r="K34">
        <f>IF(('Phased Worksheet'!$F$6)=($A35),($C35),(K35))</f>
        <v>0</v>
      </c>
      <c r="L34">
        <f>IF(('Phased Worksheet'!$G$6)=($A35),($C35),(L35))</f>
        <v>0</v>
      </c>
      <c r="M34">
        <f>IF(('Phased Worksheet'!$H$6)=($A35),($C35),(M35))</f>
        <v>0</v>
      </c>
      <c r="AC34" t="s">
        <v>109</v>
      </c>
      <c r="AD34">
        <v>10</v>
      </c>
      <c r="AE34">
        <v>10</v>
      </c>
      <c r="AF34" t="e">
        <f>IF((#REF!)=(AC35),($AD35),($AF35))</f>
        <v>#REF!</v>
      </c>
      <c r="AG34" t="e">
        <f>IF((#REF!)=($A35),($AD35),(AG35))</f>
        <v>#REF!</v>
      </c>
      <c r="AH34" t="e">
        <f>IF((#REF!)=($A35),($AD35),(AH35))</f>
        <v>#REF!</v>
      </c>
      <c r="AI34" t="e">
        <f>IF((#REF!)=(AC35),($AE35),($AI35))</f>
        <v>#REF!</v>
      </c>
      <c r="AJ34" t="e">
        <f>IF((#REF!)=($A35),($AE35),(AJ35))</f>
        <v>#REF!</v>
      </c>
      <c r="AK34" t="e">
        <f>IF((#REF!)=($A35),($AE35),(AK35))</f>
        <v>#REF!</v>
      </c>
    </row>
    <row r="35" spans="1:37" x14ac:dyDescent="0.2">
      <c r="A35" t="s">
        <v>110</v>
      </c>
      <c r="B35">
        <v>15</v>
      </c>
      <c r="C35">
        <v>15</v>
      </c>
      <c r="D35">
        <f>IF(('Phased Worksheet'!$D$6)=(A36),($B36),($D36))</f>
        <v>0</v>
      </c>
      <c r="E35">
        <f>IF(('Phased Worksheet'!$E$6)=($A36),($B36),(E36))</f>
        <v>0</v>
      </c>
      <c r="F35">
        <f>IF(('Phased Worksheet'!$F$6)=($A36),($B36),(F36))</f>
        <v>0</v>
      </c>
      <c r="G35">
        <f>IF(('Phased Worksheet'!$G$6)=($A36),($B36),(G36))</f>
        <v>0</v>
      </c>
      <c r="H35">
        <f>IF(('Phased Worksheet'!$H$6)=($A36),($B36),(H36))</f>
        <v>0</v>
      </c>
      <c r="I35">
        <f>IF(('Phased Worksheet'!$D$6)=(A36),($C36),($I36))</f>
        <v>0</v>
      </c>
      <c r="J35">
        <f>IF(('Phased Worksheet'!$E$6)=($A36),($C36),(J36))</f>
        <v>0</v>
      </c>
      <c r="K35">
        <f>IF(('Phased Worksheet'!$F$6)=($A36),($C36),(K36))</f>
        <v>0</v>
      </c>
      <c r="L35">
        <f>IF(('Phased Worksheet'!$G$6)=($A36),($C36),(L36))</f>
        <v>0</v>
      </c>
      <c r="M35">
        <f>IF(('Phased Worksheet'!$H$6)=($A36),($C36),(M36))</f>
        <v>0</v>
      </c>
      <c r="AC35" t="s">
        <v>110</v>
      </c>
      <c r="AD35">
        <v>10</v>
      </c>
      <c r="AE35">
        <v>10</v>
      </c>
      <c r="AF35" t="e">
        <f>IF((#REF!)=(AC36),($AD36),($AF36))</f>
        <v>#REF!</v>
      </c>
      <c r="AG35" t="e">
        <f>IF((#REF!)=($A36),($AD36),(AG36))</f>
        <v>#REF!</v>
      </c>
      <c r="AH35" t="e">
        <f>IF((#REF!)=($A36),($AD36),(AH36))</f>
        <v>#REF!</v>
      </c>
      <c r="AI35" t="e">
        <f>IF((#REF!)=(AC36),($AE36),($AI36))</f>
        <v>#REF!</v>
      </c>
      <c r="AJ35" t="e">
        <f>IF((#REF!)=($A36),($AE36),(AJ36))</f>
        <v>#REF!</v>
      </c>
      <c r="AK35" t="e">
        <f>IF((#REF!)=($A36),($AE36),(AK36))</f>
        <v>#REF!</v>
      </c>
    </row>
    <row r="36" spans="1:37" x14ac:dyDescent="0.2">
      <c r="A36" t="s">
        <v>111</v>
      </c>
      <c r="B36">
        <v>15</v>
      </c>
      <c r="C36">
        <v>15</v>
      </c>
      <c r="D36">
        <f>IF(('Phased Worksheet'!$D$6)=(A37),($B37),($D37))</f>
        <v>0</v>
      </c>
      <c r="E36">
        <f>IF(('Phased Worksheet'!$E$6)=($A37),($B37),(E37))</f>
        <v>0</v>
      </c>
      <c r="F36">
        <f>IF(('Phased Worksheet'!$F$6)=($A37),($B37),(F37))</f>
        <v>0</v>
      </c>
      <c r="G36">
        <f>IF(('Phased Worksheet'!$G$6)=($A37),($B37),(G37))</f>
        <v>0</v>
      </c>
      <c r="H36">
        <f>IF(('Phased Worksheet'!$H$6)=($A37),($B37),(H37))</f>
        <v>0</v>
      </c>
      <c r="I36">
        <f>IF(('Phased Worksheet'!$D$6)=(A37),($C37),($I37))</f>
        <v>0</v>
      </c>
      <c r="J36">
        <f>IF(('Phased Worksheet'!$E$6)=($A37),($C37),(J37))</f>
        <v>0</v>
      </c>
      <c r="K36">
        <f>IF(('Phased Worksheet'!$F$6)=($A37),($C37),(K37))</f>
        <v>0</v>
      </c>
      <c r="L36">
        <f>IF(('Phased Worksheet'!$G$6)=($A37),($C37),(L37))</f>
        <v>0</v>
      </c>
      <c r="M36">
        <f>IF(('Phased Worksheet'!$H$6)=($A37),($C37),(M37))</f>
        <v>0</v>
      </c>
      <c r="AC36" t="s">
        <v>111</v>
      </c>
      <c r="AD36">
        <v>10</v>
      </c>
      <c r="AE36">
        <v>10</v>
      </c>
      <c r="AF36" t="e">
        <f>IF((#REF!)=(AC37),($AD37),($AF37))</f>
        <v>#REF!</v>
      </c>
      <c r="AG36" t="e">
        <f>IF((#REF!)=($A37),($AD37),(AG37))</f>
        <v>#REF!</v>
      </c>
      <c r="AH36" t="e">
        <f>IF((#REF!)=($A37),($AD37),(AH37))</f>
        <v>#REF!</v>
      </c>
      <c r="AI36" t="e">
        <f>IF((#REF!)=(AC37),($AE37),($AI37))</f>
        <v>#REF!</v>
      </c>
      <c r="AJ36" t="e">
        <f>IF((#REF!)=($A37),($AE37),(AJ37))</f>
        <v>#REF!</v>
      </c>
      <c r="AK36" t="e">
        <f>IF((#REF!)=($A37),($AE37),(AK37))</f>
        <v>#REF!</v>
      </c>
    </row>
    <row r="37" spans="1:37" x14ac:dyDescent="0.2">
      <c r="A37" t="s">
        <v>112</v>
      </c>
      <c r="B37">
        <v>15</v>
      </c>
      <c r="C37">
        <v>15</v>
      </c>
      <c r="D37">
        <f>IF(('Phased Worksheet'!$D$6)=(A38),($B38),($D38))</f>
        <v>0</v>
      </c>
      <c r="E37">
        <f>IF(('Phased Worksheet'!$E$6)=($A38),($B38),(E38))</f>
        <v>0</v>
      </c>
      <c r="F37">
        <f>IF(('Phased Worksheet'!$F$6)=($A38),($B38),(F38))</f>
        <v>0</v>
      </c>
      <c r="G37">
        <f>IF(('Phased Worksheet'!$G$6)=($A38),($B38),(G38))</f>
        <v>0</v>
      </c>
      <c r="H37">
        <f>IF(('Phased Worksheet'!$H$6)=($A38),($B38),(H38))</f>
        <v>0</v>
      </c>
      <c r="I37">
        <f>IF(('Phased Worksheet'!$D$6)=(A38),($C38),($I38))</f>
        <v>0</v>
      </c>
      <c r="J37">
        <f>IF(('Phased Worksheet'!$E$6)=($A38),($C38),(J38))</f>
        <v>0</v>
      </c>
      <c r="K37">
        <f>IF(('Phased Worksheet'!$F$6)=($A38),($C38),(K38))</f>
        <v>0</v>
      </c>
      <c r="L37">
        <f>IF(('Phased Worksheet'!$G$6)=($A38),($C38),(L38))</f>
        <v>0</v>
      </c>
      <c r="M37">
        <f>IF(('Phased Worksheet'!$H$6)=($A38),($C38),(M38))</f>
        <v>0</v>
      </c>
      <c r="AC37" t="s">
        <v>112</v>
      </c>
      <c r="AD37">
        <v>10</v>
      </c>
      <c r="AE37">
        <v>10</v>
      </c>
      <c r="AF37" t="e">
        <f>IF((#REF!)=(AC38),($AD38),($AF38))</f>
        <v>#REF!</v>
      </c>
      <c r="AG37" t="e">
        <f>IF((#REF!)=($A38),($AD38),(AG38))</f>
        <v>#REF!</v>
      </c>
      <c r="AH37" t="e">
        <f>IF((#REF!)=($A38),($AD38),(AH38))</f>
        <v>#REF!</v>
      </c>
      <c r="AI37" t="e">
        <f>IF((#REF!)=(AC38),($AE38),($AI38))</f>
        <v>#REF!</v>
      </c>
      <c r="AJ37" t="e">
        <f>IF((#REF!)=($A38),($AE38),(AJ38))</f>
        <v>#REF!</v>
      </c>
      <c r="AK37" t="e">
        <f>IF((#REF!)=($A38),($AE38),(AK38))</f>
        <v>#REF!</v>
      </c>
    </row>
    <row r="38" spans="1:37" x14ac:dyDescent="0.2">
      <c r="A38" t="s">
        <v>113</v>
      </c>
      <c r="B38">
        <v>15</v>
      </c>
      <c r="C38">
        <v>15</v>
      </c>
      <c r="D38">
        <f>IF(('Phased Worksheet'!$D$6)=(A39),($B39),($D39))</f>
        <v>0</v>
      </c>
      <c r="E38">
        <f>IF(('Phased Worksheet'!$E$6)=($A39),($B39),(E39))</f>
        <v>0</v>
      </c>
      <c r="F38">
        <f>IF(('Phased Worksheet'!$F$6)=($A39),($B39),(F39))</f>
        <v>0</v>
      </c>
      <c r="G38">
        <f>IF(('Phased Worksheet'!$G$6)=($A39),($B39),(G39))</f>
        <v>0</v>
      </c>
      <c r="H38">
        <f>IF(('Phased Worksheet'!$H$6)=($A39),($B39),(H39))</f>
        <v>0</v>
      </c>
      <c r="I38">
        <f>IF(('Phased Worksheet'!$D$6)=(A39),($C39),($I39))</f>
        <v>0</v>
      </c>
      <c r="J38">
        <f>IF(('Phased Worksheet'!$E$6)=($A39),($C39),(J39))</f>
        <v>0</v>
      </c>
      <c r="K38">
        <f>IF(('Phased Worksheet'!$F$6)=($A39),($C39),(K39))</f>
        <v>0</v>
      </c>
      <c r="L38">
        <f>IF(('Phased Worksheet'!$G$6)=($A39),($C39),(L39))</f>
        <v>0</v>
      </c>
      <c r="M38">
        <f>IF(('Phased Worksheet'!$H$6)=($A39),($C39),(M39))</f>
        <v>0</v>
      </c>
      <c r="AC38" t="s">
        <v>113</v>
      </c>
      <c r="AD38">
        <v>10</v>
      </c>
      <c r="AE38">
        <v>10</v>
      </c>
      <c r="AF38" t="e">
        <f>IF((#REF!)=(AC39),($AD39),($AF39))</f>
        <v>#REF!</v>
      </c>
      <c r="AG38" t="e">
        <f>IF((#REF!)=($A39),($AD39),(AG39))</f>
        <v>#REF!</v>
      </c>
      <c r="AH38" t="e">
        <f>IF((#REF!)=($A39),($AD39),(AH39))</f>
        <v>#REF!</v>
      </c>
      <c r="AI38" t="e">
        <f>IF((#REF!)=(AC39),($AE39),($AI39))</f>
        <v>#REF!</v>
      </c>
      <c r="AJ38" t="e">
        <f>IF((#REF!)=($A39),($AE39),(AJ39))</f>
        <v>#REF!</v>
      </c>
      <c r="AK38" t="e">
        <f>IF((#REF!)=($A39),($AE39),(AK39))</f>
        <v>#REF!</v>
      </c>
    </row>
    <row r="39" spans="1:37" x14ac:dyDescent="0.2">
      <c r="A39" t="s">
        <v>114</v>
      </c>
      <c r="B39">
        <v>15</v>
      </c>
      <c r="C39">
        <v>15</v>
      </c>
      <c r="D39">
        <f>IF(('Phased Worksheet'!$D$6)=(A40),($B40),($D40))</f>
        <v>0</v>
      </c>
      <c r="E39">
        <f>IF(('Phased Worksheet'!$E$6)=($A40),($B40),(E40))</f>
        <v>0</v>
      </c>
      <c r="F39">
        <f>IF(('Phased Worksheet'!$F$6)=($A40),($B40),(F40))</f>
        <v>0</v>
      </c>
      <c r="G39">
        <f>IF(('Phased Worksheet'!$G$6)=($A40),($B40),(G40))</f>
        <v>0</v>
      </c>
      <c r="H39">
        <f>IF(('Phased Worksheet'!$H$6)=($A40),($B40),(H40))</f>
        <v>0</v>
      </c>
      <c r="I39">
        <f>IF(('Phased Worksheet'!$D$6)=(A40),($C40),($I40))</f>
        <v>0</v>
      </c>
      <c r="J39">
        <f>IF(('Phased Worksheet'!$E$6)=($A40),($C40),(J40))</f>
        <v>0</v>
      </c>
      <c r="K39">
        <f>IF(('Phased Worksheet'!$F$6)=($A40),($C40),(K40))</f>
        <v>0</v>
      </c>
      <c r="L39">
        <f>IF(('Phased Worksheet'!$G$6)=($A40),($C40),(L40))</f>
        <v>0</v>
      </c>
      <c r="M39">
        <f>IF(('Phased Worksheet'!$H$6)=($A40),($C40),(M40))</f>
        <v>0</v>
      </c>
      <c r="AC39" t="s">
        <v>114</v>
      </c>
      <c r="AD39">
        <v>10</v>
      </c>
      <c r="AE39">
        <v>10</v>
      </c>
      <c r="AF39" t="e">
        <f>IF((#REF!)=(AC40),($AD40),($AF40))</f>
        <v>#REF!</v>
      </c>
      <c r="AG39" t="e">
        <f>IF((#REF!)=($A40),($AD40),(AG40))</f>
        <v>#REF!</v>
      </c>
      <c r="AH39" t="e">
        <f>IF((#REF!)=($A40),($AD40),(AH40))</f>
        <v>#REF!</v>
      </c>
      <c r="AI39" t="e">
        <f>IF((#REF!)=(AC40),($AE40),($AI40))</f>
        <v>#REF!</v>
      </c>
      <c r="AJ39" t="e">
        <f>IF((#REF!)=($A40),($AE40),(AJ40))</f>
        <v>#REF!</v>
      </c>
      <c r="AK39" t="e">
        <f>IF((#REF!)=($A40),($AE40),(AK40))</f>
        <v>#REF!</v>
      </c>
    </row>
    <row r="40" spans="1:37" x14ac:dyDescent="0.2">
      <c r="A40" t="s">
        <v>115</v>
      </c>
      <c r="B40">
        <v>15</v>
      </c>
      <c r="C40">
        <v>15</v>
      </c>
      <c r="D40">
        <f>IF(('Phased Worksheet'!$D$6)=(A41),($B41),($D41))</f>
        <v>0</v>
      </c>
      <c r="E40">
        <f>IF(('Phased Worksheet'!$E$6)=($A41),($B41),(E41))</f>
        <v>0</v>
      </c>
      <c r="F40">
        <f>IF(('Phased Worksheet'!$F$6)=($A41),($B41),(F41))</f>
        <v>0</v>
      </c>
      <c r="G40">
        <f>IF(('Phased Worksheet'!$G$6)=($A41),($B41),(G41))</f>
        <v>0</v>
      </c>
      <c r="H40">
        <f>IF(('Phased Worksheet'!$H$6)=($A41),($B41),(H41))</f>
        <v>0</v>
      </c>
      <c r="I40">
        <f>IF(('Phased Worksheet'!$D$6)=(A41),($C41),($I41))</f>
        <v>0</v>
      </c>
      <c r="J40">
        <f>IF(('Phased Worksheet'!$E$6)=($A41),($C41),(J41))</f>
        <v>0</v>
      </c>
      <c r="K40">
        <f>IF(('Phased Worksheet'!$F$6)=($A41),($C41),(K41))</f>
        <v>0</v>
      </c>
      <c r="L40">
        <f>IF(('Phased Worksheet'!$G$6)=($A41),($C41),(L41))</f>
        <v>0</v>
      </c>
      <c r="M40">
        <f>IF(('Phased Worksheet'!$H$6)=($A41),($C41),(M41))</f>
        <v>0</v>
      </c>
      <c r="AC40" t="s">
        <v>115</v>
      </c>
      <c r="AD40">
        <v>10</v>
      </c>
      <c r="AE40">
        <v>10</v>
      </c>
      <c r="AF40" t="e">
        <f>IF((#REF!)=(AC41),($AD41),($AF41))</f>
        <v>#REF!</v>
      </c>
      <c r="AG40" t="e">
        <f>IF((#REF!)=($A41),($AD41),(AG41))</f>
        <v>#REF!</v>
      </c>
      <c r="AH40" t="e">
        <f>IF((#REF!)=($A41),($AD41),(AH41))</f>
        <v>#REF!</v>
      </c>
      <c r="AI40" t="e">
        <f>IF((#REF!)=(AC41),($AE41),($AI41))</f>
        <v>#REF!</v>
      </c>
      <c r="AJ40" t="e">
        <f>IF((#REF!)=($A41),($AE41),(AJ41))</f>
        <v>#REF!</v>
      </c>
      <c r="AK40" t="e">
        <f>IF((#REF!)=($A41),($AE41),(AK41))</f>
        <v>#REF!</v>
      </c>
    </row>
    <row r="41" spans="1:37" x14ac:dyDescent="0.2">
      <c r="A41" t="s">
        <v>116</v>
      </c>
      <c r="B41">
        <v>20</v>
      </c>
      <c r="C41">
        <v>15</v>
      </c>
      <c r="D41">
        <f>IF(('Phased Worksheet'!$D$6)=(A42),($B42),($D42))</f>
        <v>0</v>
      </c>
      <c r="E41">
        <f>IF(('Phased Worksheet'!$E$6)=($A42),($B42),(E42))</f>
        <v>0</v>
      </c>
      <c r="F41">
        <f>IF(('Phased Worksheet'!$F$6)=($A42),($B42),(F42))</f>
        <v>0</v>
      </c>
      <c r="G41">
        <f>IF(('Phased Worksheet'!$G$6)=($A42),($B42),(G42))</f>
        <v>0</v>
      </c>
      <c r="H41">
        <f>IF(('Phased Worksheet'!$H$6)=($A42),($B42),(H42))</f>
        <v>0</v>
      </c>
      <c r="I41">
        <f>IF(('Phased Worksheet'!$D$6)=(A42),($C42),($I42))</f>
        <v>0</v>
      </c>
      <c r="J41">
        <f>IF(('Phased Worksheet'!$E$6)=($A42),($C42),(J42))</f>
        <v>0</v>
      </c>
      <c r="K41">
        <f>IF(('Phased Worksheet'!$F$6)=($A42),($C42),(K42))</f>
        <v>0</v>
      </c>
      <c r="L41">
        <f>IF(('Phased Worksheet'!$G$6)=($A42),($C42),(L42))</f>
        <v>0</v>
      </c>
      <c r="M41">
        <f>IF(('Phased Worksheet'!$H$6)=($A42),($C42),(M42))</f>
        <v>0</v>
      </c>
      <c r="AC41" t="s">
        <v>116</v>
      </c>
      <c r="AD41">
        <v>20</v>
      </c>
      <c r="AE41">
        <v>10</v>
      </c>
      <c r="AF41" t="e">
        <f>IF((#REF!)=(AC42),($AD42),($AF42))</f>
        <v>#REF!</v>
      </c>
      <c r="AG41" t="e">
        <f>IF((#REF!)=($A42),($AD42),(AG42))</f>
        <v>#REF!</v>
      </c>
      <c r="AH41" t="e">
        <f>IF((#REF!)=($A42),($AD42),(AH42))</f>
        <v>#REF!</v>
      </c>
      <c r="AI41" t="e">
        <f>IF((#REF!)=(AC42),($AE42),($AI42))</f>
        <v>#REF!</v>
      </c>
      <c r="AJ41" t="e">
        <f>IF((#REF!)=($A42),($AE42),(AJ42))</f>
        <v>#REF!</v>
      </c>
      <c r="AK41" t="e">
        <f>IF((#REF!)=($A42),($AE42),(AK42))</f>
        <v>#REF!</v>
      </c>
    </row>
    <row r="42" spans="1:37" x14ac:dyDescent="0.2">
      <c r="A42" t="s">
        <v>117</v>
      </c>
      <c r="B42">
        <v>25</v>
      </c>
      <c r="C42">
        <v>20</v>
      </c>
      <c r="D42">
        <f>IF(('Phased Worksheet'!$D$6)=(A43),($B43),($D43))</f>
        <v>0</v>
      </c>
      <c r="E42">
        <f>IF(('Phased Worksheet'!$E$6)=($A43),($B43),(E43))</f>
        <v>0</v>
      </c>
      <c r="F42">
        <f>IF(('Phased Worksheet'!$F$6)=($A43),($B43),(F43))</f>
        <v>0</v>
      </c>
      <c r="G42">
        <f>IF(('Phased Worksheet'!$G$6)=($A43),($B43),(G43))</f>
        <v>0</v>
      </c>
      <c r="H42">
        <f>IF(('Phased Worksheet'!$H$6)=($A43),($B43),(H43))</f>
        <v>0</v>
      </c>
      <c r="I42">
        <f>IF(('Phased Worksheet'!$D$6)=(A43),($C43),($I43))</f>
        <v>0</v>
      </c>
      <c r="J42">
        <f>IF(('Phased Worksheet'!$E$6)=($A43),($C43),(J43))</f>
        <v>0</v>
      </c>
      <c r="K42">
        <f>IF(('Phased Worksheet'!$F$6)=($A43),($C43),(K43))</f>
        <v>0</v>
      </c>
      <c r="L42">
        <f>IF(('Phased Worksheet'!$G$6)=($A43),($C43),(L43))</f>
        <v>0</v>
      </c>
      <c r="M42">
        <f>IF(('Phased Worksheet'!$H$6)=($A43),($C43),(M43))</f>
        <v>0</v>
      </c>
      <c r="AC42" t="s">
        <v>117</v>
      </c>
      <c r="AD42">
        <v>20</v>
      </c>
      <c r="AE42">
        <v>10</v>
      </c>
      <c r="AF42" t="e">
        <f>IF((#REF!)=(AC43),($AD43),($AF43))</f>
        <v>#REF!</v>
      </c>
      <c r="AG42" t="e">
        <f>IF((#REF!)=($A43),($AD43),(AG43))</f>
        <v>#REF!</v>
      </c>
      <c r="AH42" t="e">
        <f>IF((#REF!)=($A43),($AD43),(AH43))</f>
        <v>#REF!</v>
      </c>
      <c r="AI42" t="e">
        <f>IF((#REF!)=(AC43),($AE43),($AI43))</f>
        <v>#REF!</v>
      </c>
      <c r="AJ42" t="e">
        <f>IF((#REF!)=($A43),($AE43),(AJ43))</f>
        <v>#REF!</v>
      </c>
      <c r="AK42" t="e">
        <f>IF((#REF!)=($A43),($AE43),(AK43))</f>
        <v>#REF!</v>
      </c>
    </row>
    <row r="43" spans="1:37" x14ac:dyDescent="0.2">
      <c r="A43" t="s">
        <v>118</v>
      </c>
      <c r="B43">
        <v>20</v>
      </c>
      <c r="C43">
        <v>15</v>
      </c>
      <c r="D43">
        <f>IF(('Phased Worksheet'!$D$6)=(A44),($B44),($D44))</f>
        <v>0</v>
      </c>
      <c r="E43">
        <f>IF(('Phased Worksheet'!$E$6)=($A44),($B44),(E44))</f>
        <v>0</v>
      </c>
      <c r="F43">
        <f>IF(('Phased Worksheet'!$F$6)=($A44),($B44),(F44))</f>
        <v>0</v>
      </c>
      <c r="G43">
        <f>IF(('Phased Worksheet'!$G$6)=($A44),($B44),(G44))</f>
        <v>0</v>
      </c>
      <c r="H43">
        <f>IF(('Phased Worksheet'!$H$6)=($A44),($B44),(H44))</f>
        <v>0</v>
      </c>
      <c r="I43">
        <f>IF(('Phased Worksheet'!$D$6)=(A44),($C44),($I44))</f>
        <v>0</v>
      </c>
      <c r="J43">
        <f>IF(('Phased Worksheet'!$E$6)=($A44),($C44),(J44))</f>
        <v>0</v>
      </c>
      <c r="K43">
        <f>IF(('Phased Worksheet'!$F$6)=($A44),($C44),(K44))</f>
        <v>0</v>
      </c>
      <c r="L43">
        <f>IF(('Phased Worksheet'!$G$6)=($A44),($C44),(L44))</f>
        <v>0</v>
      </c>
      <c r="M43">
        <f>IF(('Phased Worksheet'!$H$6)=($A44),($C44),(M44))</f>
        <v>0</v>
      </c>
      <c r="AC43" t="s">
        <v>118</v>
      </c>
      <c r="AD43">
        <v>10</v>
      </c>
      <c r="AE43">
        <v>10</v>
      </c>
      <c r="AF43" t="e">
        <f>IF((#REF!)=(AC44),($AD44),($AF44))</f>
        <v>#REF!</v>
      </c>
      <c r="AG43" t="e">
        <f>IF((#REF!)=($A44),($AD44),(AG44))</f>
        <v>#REF!</v>
      </c>
      <c r="AH43" t="e">
        <f>IF((#REF!)=($A44),($AD44),(AH44))</f>
        <v>#REF!</v>
      </c>
      <c r="AI43" t="e">
        <f>IF((#REF!)=(AC44),($AE44),($AI44))</f>
        <v>#REF!</v>
      </c>
      <c r="AJ43" t="e">
        <f>IF((#REF!)=($A44),($AE44),(AJ44))</f>
        <v>#REF!</v>
      </c>
      <c r="AK43" t="e">
        <f>IF((#REF!)=($A44),($AE44),(AK44))</f>
        <v>#REF!</v>
      </c>
    </row>
    <row r="44" spans="1:37" x14ac:dyDescent="0.2">
      <c r="A44" t="s">
        <v>119</v>
      </c>
      <c r="B44">
        <v>15</v>
      </c>
      <c r="C44">
        <v>15</v>
      </c>
      <c r="D44">
        <f>IF(('Phased Worksheet'!$D$6)=(A45),($B45),($D45))</f>
        <v>0</v>
      </c>
      <c r="E44">
        <f>IF(('Phased Worksheet'!$E$6)=($A45),($B45),(E45))</f>
        <v>0</v>
      </c>
      <c r="F44">
        <f>IF(('Phased Worksheet'!$F$6)=($A45),($B45),(F45))</f>
        <v>0</v>
      </c>
      <c r="G44">
        <f>IF(('Phased Worksheet'!$G$6)=($A45),($B45),(G45))</f>
        <v>0</v>
      </c>
      <c r="H44">
        <f>IF(('Phased Worksheet'!$H$6)=($A45),($B45),(H45))</f>
        <v>0</v>
      </c>
      <c r="I44">
        <f>IF(('Phased Worksheet'!$D$6)=(A45),($C45),($I45))</f>
        <v>0</v>
      </c>
      <c r="J44">
        <f>IF(('Phased Worksheet'!$E$6)=($A45),($C45),(J45))</f>
        <v>0</v>
      </c>
      <c r="K44">
        <f>IF(('Phased Worksheet'!$F$6)=($A45),($C45),(K45))</f>
        <v>0</v>
      </c>
      <c r="L44">
        <f>IF(('Phased Worksheet'!$G$6)=($A45),($C45),(L45))</f>
        <v>0</v>
      </c>
      <c r="M44">
        <f>IF(('Phased Worksheet'!$H$6)=($A45),($C45),(M45))</f>
        <v>0</v>
      </c>
      <c r="AC44" t="s">
        <v>119</v>
      </c>
      <c r="AD44">
        <v>10</v>
      </c>
      <c r="AE44">
        <v>10</v>
      </c>
      <c r="AF44" t="e">
        <f>IF((#REF!)=(AC45),($AD45),($AF45))</f>
        <v>#REF!</v>
      </c>
      <c r="AG44" t="e">
        <f>IF((#REF!)=($A45),($AD45),(AG45))</f>
        <v>#REF!</v>
      </c>
      <c r="AH44" t="e">
        <f>IF((#REF!)=($A45),($AD45),(AH45))</f>
        <v>#REF!</v>
      </c>
      <c r="AI44" t="e">
        <f>IF((#REF!)=(AC45),($AE45),($AI45))</f>
        <v>#REF!</v>
      </c>
      <c r="AJ44" t="e">
        <f>IF((#REF!)=($A45),($AE45),(AJ45))</f>
        <v>#REF!</v>
      </c>
      <c r="AK44" t="e">
        <f>IF((#REF!)=($A45),($AE45),(AK45))</f>
        <v>#REF!</v>
      </c>
    </row>
    <row r="45" spans="1:37" x14ac:dyDescent="0.2">
      <c r="A45" t="s">
        <v>120</v>
      </c>
      <c r="B45">
        <v>15</v>
      </c>
      <c r="C45">
        <v>15</v>
      </c>
      <c r="D45">
        <f>IF(('Phased Worksheet'!$D$6)=(A46),($B46),($D46))</f>
        <v>0</v>
      </c>
      <c r="E45">
        <f>IF(('Phased Worksheet'!$E$6)=($A46),($B46),(E46))</f>
        <v>0</v>
      </c>
      <c r="F45">
        <f>IF(('Phased Worksheet'!$F$6)=($A46),($B46),(F46))</f>
        <v>0</v>
      </c>
      <c r="G45">
        <f>IF(('Phased Worksheet'!$G$6)=($A46),($B46),(G46))</f>
        <v>0</v>
      </c>
      <c r="H45">
        <f>IF(('Phased Worksheet'!$H$6)=($A46),($B46),(H46))</f>
        <v>0</v>
      </c>
      <c r="I45">
        <f>IF(('Phased Worksheet'!$D$6)=(A46),($C46),($I46))</f>
        <v>0</v>
      </c>
      <c r="J45">
        <f>IF(('Phased Worksheet'!$E$6)=($A46),($C46),(J46))</f>
        <v>0</v>
      </c>
      <c r="K45">
        <f>IF(('Phased Worksheet'!$F$6)=($A46),($C46),(K46))</f>
        <v>0</v>
      </c>
      <c r="L45">
        <f>IF(('Phased Worksheet'!$G$6)=($A46),($C46),(L46))</f>
        <v>0</v>
      </c>
      <c r="M45">
        <f>IF(('Phased Worksheet'!$H$6)=($A46),($C46),(M46))</f>
        <v>0</v>
      </c>
      <c r="AC45" t="s">
        <v>120</v>
      </c>
      <c r="AD45">
        <v>10</v>
      </c>
      <c r="AE45">
        <v>10</v>
      </c>
      <c r="AF45" t="e">
        <f>IF((#REF!)=(AC46),($AD46),($AF46))</f>
        <v>#REF!</v>
      </c>
      <c r="AG45" t="e">
        <f>IF((#REF!)=($A46),($AD46),(AG46))</f>
        <v>#REF!</v>
      </c>
      <c r="AH45" t="e">
        <f>IF((#REF!)=($A46),($AD46),(AH46))</f>
        <v>#REF!</v>
      </c>
      <c r="AI45" t="e">
        <f>IF((#REF!)=(AC46),($AE46),($AI46))</f>
        <v>#REF!</v>
      </c>
      <c r="AJ45" t="e">
        <f>IF((#REF!)=($A46),($AE46),(AJ46))</f>
        <v>#REF!</v>
      </c>
      <c r="AK45" t="e">
        <f>IF((#REF!)=($A46),($AE46),(AK46))</f>
        <v>#REF!</v>
      </c>
    </row>
    <row r="46" spans="1:37" x14ac:dyDescent="0.2">
      <c r="A46" t="s">
        <v>121</v>
      </c>
      <c r="B46">
        <v>15</v>
      </c>
      <c r="C46">
        <v>15</v>
      </c>
      <c r="D46">
        <f>IF(('Phased Worksheet'!$D$6)=(A47),($B47),($D47))</f>
        <v>0</v>
      </c>
      <c r="E46">
        <f>IF(('Phased Worksheet'!$E$6)=($A47),($B47),(E47))</f>
        <v>0</v>
      </c>
      <c r="F46">
        <f>IF(('Phased Worksheet'!$F$6)=($A47),($B47),(F47))</f>
        <v>0</v>
      </c>
      <c r="G46">
        <f>IF(('Phased Worksheet'!$G$6)=($A47),($B47),(G47))</f>
        <v>0</v>
      </c>
      <c r="H46">
        <f>IF(('Phased Worksheet'!$H$6)=($A47),($B47),(H47))</f>
        <v>0</v>
      </c>
      <c r="I46">
        <f>IF(('Phased Worksheet'!$D$6)=(A47),($C47),($I47))</f>
        <v>0</v>
      </c>
      <c r="J46">
        <f>IF(('Phased Worksheet'!$E$6)=($A47),($C47),(J47))</f>
        <v>0</v>
      </c>
      <c r="K46">
        <f>IF(('Phased Worksheet'!$F$6)=($A47),($C47),(K47))</f>
        <v>0</v>
      </c>
      <c r="L46">
        <f>IF(('Phased Worksheet'!$G$6)=($A47),($C47),(L47))</f>
        <v>0</v>
      </c>
      <c r="M46">
        <f>IF(('Phased Worksheet'!$H$6)=($A47),($C47),(M47))</f>
        <v>0</v>
      </c>
      <c r="AC46" t="s">
        <v>121</v>
      </c>
      <c r="AD46">
        <v>10</v>
      </c>
      <c r="AE46">
        <v>10</v>
      </c>
      <c r="AF46" t="e">
        <f>IF((#REF!)=(AC47),($AD47),($AF47))</f>
        <v>#REF!</v>
      </c>
      <c r="AG46" t="e">
        <f>IF((#REF!)=($A47),($AD47),(AG47))</f>
        <v>#REF!</v>
      </c>
      <c r="AH46" t="e">
        <f>IF((#REF!)=($A47),($AD47),(AH47))</f>
        <v>#REF!</v>
      </c>
      <c r="AI46" t="e">
        <f>IF((#REF!)=(AC47),($AE47),($AI47))</f>
        <v>#REF!</v>
      </c>
      <c r="AJ46" t="e">
        <f>IF((#REF!)=($A47),($AE47),(AJ47))</f>
        <v>#REF!</v>
      </c>
      <c r="AK46" t="e">
        <f>IF((#REF!)=($A47),($AE47),(AK47))</f>
        <v>#REF!</v>
      </c>
    </row>
    <row r="47" spans="1:37" x14ac:dyDescent="0.2">
      <c r="A47" t="s">
        <v>122</v>
      </c>
      <c r="B47">
        <v>15</v>
      </c>
      <c r="C47">
        <v>15</v>
      </c>
      <c r="D47">
        <f>IF(('Phased Worksheet'!$D$6)=(A48),($B48),($D48))</f>
        <v>0</v>
      </c>
      <c r="E47">
        <f>IF(('Phased Worksheet'!$E$6)=($A48),($B48),(E48))</f>
        <v>0</v>
      </c>
      <c r="F47">
        <f>IF(('Phased Worksheet'!$F$6)=($A48),($B48),(F48))</f>
        <v>0</v>
      </c>
      <c r="G47">
        <f>IF(('Phased Worksheet'!$G$6)=($A48),($B48),(G48))</f>
        <v>0</v>
      </c>
      <c r="H47">
        <f>IF(('Phased Worksheet'!$H$6)=($A48),($B48),(H48))</f>
        <v>0</v>
      </c>
      <c r="I47">
        <f>IF(('Phased Worksheet'!$D$6)=(A48),($C48),($I48))</f>
        <v>0</v>
      </c>
      <c r="J47">
        <f>IF(('Phased Worksheet'!$E$6)=($A48),($C48),(J48))</f>
        <v>0</v>
      </c>
      <c r="K47">
        <f>IF(('Phased Worksheet'!$F$6)=($A48),($C48),(K48))</f>
        <v>0</v>
      </c>
      <c r="L47">
        <f>IF(('Phased Worksheet'!$G$6)=($A48),($C48),(L48))</f>
        <v>0</v>
      </c>
      <c r="M47">
        <f>IF(('Phased Worksheet'!$H$6)=($A48),($C48),(M48))</f>
        <v>0</v>
      </c>
      <c r="AC47" t="s">
        <v>122</v>
      </c>
      <c r="AD47">
        <v>10</v>
      </c>
      <c r="AE47">
        <v>10</v>
      </c>
      <c r="AF47" t="e">
        <f>IF((#REF!)=(AC48),($AD48),($AF48))</f>
        <v>#REF!</v>
      </c>
      <c r="AG47" t="e">
        <f>IF((#REF!)=($A48),($AD48),(AG48))</f>
        <v>#REF!</v>
      </c>
      <c r="AH47" t="e">
        <f>IF((#REF!)=($A48),($AD48),(AH48))</f>
        <v>#REF!</v>
      </c>
      <c r="AI47" t="e">
        <f>IF((#REF!)=(AC48),($AE48),($AI48))</f>
        <v>#REF!</v>
      </c>
      <c r="AJ47" t="e">
        <f>IF((#REF!)=($A48),($AE48),(AJ48))</f>
        <v>#REF!</v>
      </c>
      <c r="AK47" t="e">
        <f>IF((#REF!)=($A48),($AE48),(AK48))</f>
        <v>#REF!</v>
      </c>
    </row>
    <row r="48" spans="1:37" x14ac:dyDescent="0.2">
      <c r="A48" t="s">
        <v>123</v>
      </c>
      <c r="B48">
        <v>20</v>
      </c>
      <c r="C48">
        <v>15</v>
      </c>
      <c r="D48">
        <f>IF(('Phased Worksheet'!$D$6)=(A49),($B49),($D49))</f>
        <v>0</v>
      </c>
      <c r="E48">
        <f>IF(('Phased Worksheet'!$E$6)=($A49),($B49),(E49))</f>
        <v>0</v>
      </c>
      <c r="F48">
        <f>IF(('Phased Worksheet'!$F$6)=($A49),($B49),(F49))</f>
        <v>0</v>
      </c>
      <c r="G48">
        <f>IF(('Phased Worksheet'!$G$6)=($A49),($B49),(G49))</f>
        <v>0</v>
      </c>
      <c r="H48">
        <f>IF(('Phased Worksheet'!$H$6)=($A49),($B49),(H49))</f>
        <v>0</v>
      </c>
      <c r="I48">
        <f>IF(('Phased Worksheet'!$D$6)=(A49),($C49),($I49))</f>
        <v>0</v>
      </c>
      <c r="J48">
        <f>IF(('Phased Worksheet'!$E$6)=($A49),($C49),(J49))</f>
        <v>0</v>
      </c>
      <c r="K48">
        <f>IF(('Phased Worksheet'!$F$6)=($A49),($C49),(K49))</f>
        <v>0</v>
      </c>
      <c r="L48">
        <f>IF(('Phased Worksheet'!$G$6)=($A49),($C49),(L49))</f>
        <v>0</v>
      </c>
      <c r="M48">
        <f>IF(('Phased Worksheet'!$H$6)=($A49),($C49),(M49))</f>
        <v>0</v>
      </c>
      <c r="AC48" t="s">
        <v>123</v>
      </c>
      <c r="AD48">
        <v>10</v>
      </c>
      <c r="AE48">
        <v>10</v>
      </c>
      <c r="AF48" t="e">
        <f>IF((#REF!)=(AC49),($AD49),($AF49))</f>
        <v>#REF!</v>
      </c>
      <c r="AG48" t="e">
        <f>IF((#REF!)=($A49),($AD49),(AG49))</f>
        <v>#REF!</v>
      </c>
      <c r="AH48" t="e">
        <f>IF((#REF!)=($A49),($AD49),(AH49))</f>
        <v>#REF!</v>
      </c>
      <c r="AI48" t="e">
        <f>IF((#REF!)=(AC49),($AE49),($AI49))</f>
        <v>#REF!</v>
      </c>
      <c r="AJ48" t="e">
        <f>IF((#REF!)=($A49),($AE49),(AJ49))</f>
        <v>#REF!</v>
      </c>
      <c r="AK48" t="e">
        <f>IF((#REF!)=($A49),($AE49),(AK49))</f>
        <v>#REF!</v>
      </c>
    </row>
    <row r="49" spans="1:37" x14ac:dyDescent="0.2">
      <c r="A49" t="s">
        <v>124</v>
      </c>
      <c r="B49">
        <v>15</v>
      </c>
      <c r="C49">
        <v>15</v>
      </c>
      <c r="D49">
        <f>IF(('Phased Worksheet'!$D$6)=(A50),($B50),($D50))</f>
        <v>0</v>
      </c>
      <c r="E49">
        <f>IF(('Phased Worksheet'!$E$6)=($A50),($B50),(E50))</f>
        <v>0</v>
      </c>
      <c r="F49">
        <f>IF(('Phased Worksheet'!$F$6)=($A50),($B50),(F50))</f>
        <v>0</v>
      </c>
      <c r="G49">
        <f>IF(('Phased Worksheet'!$G$6)=($A50),($B50),(G50))</f>
        <v>0</v>
      </c>
      <c r="H49">
        <f>IF(('Phased Worksheet'!$H$6)=($A50),($B50),(H50))</f>
        <v>0</v>
      </c>
      <c r="I49">
        <f>IF(('Phased Worksheet'!$D$6)=(A50),($C50),($I50))</f>
        <v>0</v>
      </c>
      <c r="J49">
        <f>IF(('Phased Worksheet'!$E$6)=($A50),($C50),(J50))</f>
        <v>0</v>
      </c>
      <c r="K49">
        <f>IF(('Phased Worksheet'!$F$6)=($A50),($C50),(K50))</f>
        <v>0</v>
      </c>
      <c r="L49">
        <f>IF(('Phased Worksheet'!$G$6)=($A50),($C50),(L50))</f>
        <v>0</v>
      </c>
      <c r="M49">
        <f>IF(('Phased Worksheet'!$H$6)=($A50),($C50),(M50))</f>
        <v>0</v>
      </c>
      <c r="AC49" t="s">
        <v>124</v>
      </c>
      <c r="AD49">
        <v>10</v>
      </c>
      <c r="AE49">
        <v>10</v>
      </c>
      <c r="AF49" t="e">
        <f>IF((#REF!)=(AC50),($AD50),($AF50))</f>
        <v>#REF!</v>
      </c>
      <c r="AG49" t="e">
        <f>IF((#REF!)=($A50),($AD50),(AG50))</f>
        <v>#REF!</v>
      </c>
      <c r="AH49" t="e">
        <f>IF((#REF!)=($A50),($AD50),(AH50))</f>
        <v>#REF!</v>
      </c>
      <c r="AI49" t="e">
        <f>IF((#REF!)=(AC50),($AE50),($AI50))</f>
        <v>#REF!</v>
      </c>
      <c r="AJ49" t="e">
        <f>IF((#REF!)=($A50),($AE50),(AJ50))</f>
        <v>#REF!</v>
      </c>
      <c r="AK49" t="e">
        <f>IF((#REF!)=($A50),($AE50),(AK50))</f>
        <v>#REF!</v>
      </c>
    </row>
    <row r="50" spans="1:37" ht="13.5" thickBot="1" x14ac:dyDescent="0.25">
      <c r="A50" s="301" t="s">
        <v>125</v>
      </c>
      <c r="B50" s="301">
        <v>50</v>
      </c>
      <c r="C50" s="301">
        <v>20</v>
      </c>
      <c r="D50" s="301">
        <f>IF(('Phased Worksheet'!$D$6)=(A51),($B51),($D51))</f>
        <v>0</v>
      </c>
      <c r="E50" s="301">
        <f>IF(('Phased Worksheet'!$E$6)=($A51),($B51),(E51))</f>
        <v>0</v>
      </c>
      <c r="F50" s="301">
        <f>IF(('Phased Worksheet'!$F$6)=($A51),($B51),(F51))</f>
        <v>0</v>
      </c>
      <c r="G50" s="301">
        <f>IF(('Phased Worksheet'!$G$6)=($A51),($B51),(G51))</f>
        <v>0</v>
      </c>
      <c r="H50" s="301">
        <f>IF(('Phased Worksheet'!$H$6)=($A51),($B51),(H51))</f>
        <v>0</v>
      </c>
      <c r="I50" s="301">
        <f>IF(('Phased Worksheet'!$D$6)=(A51),($C51),($I51))</f>
        <v>0</v>
      </c>
      <c r="J50" s="301">
        <f>IF(('Phased Worksheet'!$E$6)=($A51),($C51),(J51))</f>
        <v>0</v>
      </c>
      <c r="K50" s="301">
        <f>IF(('Phased Worksheet'!$F$6)=($A51),($C51),(K51))</f>
        <v>0</v>
      </c>
      <c r="L50">
        <f>IF(('Phased Worksheet'!$G$6)=($A51),($C51),(L51))</f>
        <v>0</v>
      </c>
      <c r="M50">
        <f>IF(('Phased Worksheet'!$H$6)=($A51),($C51),(M51))</f>
        <v>0</v>
      </c>
      <c r="AD50">
        <v>0</v>
      </c>
      <c r="AE50">
        <v>0</v>
      </c>
    </row>
    <row r="51" spans="1:37" x14ac:dyDescent="0.2">
      <c r="A51" t="s">
        <v>126</v>
      </c>
      <c r="B51">
        <v>50</v>
      </c>
      <c r="C51">
        <v>20</v>
      </c>
      <c r="D51" s="86">
        <f>IF(('Phased Worksheet'!$D$6)=(A52),($B52),($D52))</f>
        <v>0</v>
      </c>
      <c r="E51" s="86">
        <f>IF(('Phased Worksheet'!$E$6)=($A52),($B52),(E52))</f>
        <v>0</v>
      </c>
      <c r="F51" s="86">
        <f>IF(('Phased Worksheet'!$F$6)=($A52),($B52),(F52))</f>
        <v>0</v>
      </c>
      <c r="G51" s="86">
        <f>IF(('Phased Worksheet'!$G$6)=($A52),($B52),(G52))</f>
        <v>0</v>
      </c>
      <c r="H51" s="86">
        <f>IF(('Phased Worksheet'!$H$6)=($A52),($B52),(H52))</f>
        <v>0</v>
      </c>
      <c r="I51" s="86">
        <f>IF(('Phased Worksheet'!$D$6)=(A52),($C52),($I52))</f>
        <v>0</v>
      </c>
      <c r="J51" s="86">
        <f>IF(('Phased Worksheet'!$E$6)=($A52),($C52),(J52))</f>
        <v>0</v>
      </c>
      <c r="K51" s="86">
        <f>IF(('Phased Worksheet'!$F$6)=($A52),($C52),(K52))</f>
        <v>0</v>
      </c>
      <c r="L51">
        <f>IF(('Phased Worksheet'!$G$6)=($A52),($C52),(L52))</f>
        <v>0</v>
      </c>
      <c r="M51">
        <f>IF(('Phased Worksheet'!$H$6)=($A52),($C52),(M52))</f>
        <v>0</v>
      </c>
    </row>
    <row r="52" spans="1:37" x14ac:dyDescent="0.2">
      <c r="A52" t="s">
        <v>127</v>
      </c>
      <c r="B52">
        <v>50</v>
      </c>
      <c r="C52">
        <v>20</v>
      </c>
      <c r="D52" s="86">
        <f>IF(('Phased Worksheet'!$D$6)=(A53),($B53),($D53))</f>
        <v>0</v>
      </c>
      <c r="E52" s="86">
        <f>IF(('Phased Worksheet'!$E$6)=($A53),($B53),(E53))</f>
        <v>0</v>
      </c>
      <c r="F52" s="86">
        <f>IF(('Phased Worksheet'!$F$6)=($A53),($B53),(F53))</f>
        <v>0</v>
      </c>
      <c r="G52" s="86">
        <f>IF(('Phased Worksheet'!$G$6)=($A53),($B53),(G53))</f>
        <v>0</v>
      </c>
      <c r="H52" s="86">
        <f>IF(('Phased Worksheet'!$H$6)=($A53),($B53),(H53))</f>
        <v>0</v>
      </c>
      <c r="I52" s="86">
        <f>IF(('Phased Worksheet'!$D$6)=(A53),($C53),($I53))</f>
        <v>0</v>
      </c>
      <c r="J52" s="86">
        <f>IF(('Phased Worksheet'!$E$6)=($A53),($C53),(J53))</f>
        <v>0</v>
      </c>
      <c r="K52" s="86">
        <f>IF(('Phased Worksheet'!$F$6)=($A53),($C53),(K53))</f>
        <v>0</v>
      </c>
      <c r="L52">
        <f>IF(('Phased Worksheet'!$G$6)=($A53),($C53),(L53))</f>
        <v>0</v>
      </c>
      <c r="M52">
        <f>IF(('Phased Worksheet'!$H$6)=($A53),($C53),(M53))</f>
        <v>0</v>
      </c>
    </row>
    <row r="53" spans="1:37" x14ac:dyDescent="0.2">
      <c r="A53" t="s">
        <v>128</v>
      </c>
      <c r="B53">
        <v>50</v>
      </c>
      <c r="C53">
        <v>20</v>
      </c>
      <c r="D53" s="86">
        <f>IF(('Phased Worksheet'!$D$6)=(A54),($B54),($D54))</f>
        <v>0</v>
      </c>
      <c r="E53" s="86">
        <f>IF(('Phased Worksheet'!$E$6)=($A54),($B54),(E54))</f>
        <v>0</v>
      </c>
      <c r="F53" s="86">
        <f>IF(('Phased Worksheet'!$F$6)=($A54),($B54),(F54))</f>
        <v>0</v>
      </c>
      <c r="G53" s="86">
        <f>IF(('Phased Worksheet'!$G$6)=($A54),($B54),(G54))</f>
        <v>0</v>
      </c>
      <c r="H53" s="86">
        <f>IF(('Phased Worksheet'!$H$6)=($A54),($B54),(H54))</f>
        <v>0</v>
      </c>
      <c r="I53" s="86">
        <f>IF(('Phased Worksheet'!$D$6)=(A54),($C54),($I54))</f>
        <v>0</v>
      </c>
      <c r="J53" s="86">
        <f>IF(('Phased Worksheet'!$E$6)=($A54),($C54),(J54))</f>
        <v>0</v>
      </c>
      <c r="K53" s="86">
        <f>IF(('Phased Worksheet'!$F$6)=($A54),($C54),(K54))</f>
        <v>0</v>
      </c>
      <c r="L53">
        <f>IF(('Phased Worksheet'!$G$6)=($A54),($C54),(L54))</f>
        <v>0</v>
      </c>
      <c r="M53">
        <f>IF(('Phased Worksheet'!$H$6)=($A54),($C54),(M54))</f>
        <v>0</v>
      </c>
    </row>
    <row r="54" spans="1:37" x14ac:dyDescent="0.2">
      <c r="A54" t="s">
        <v>129</v>
      </c>
      <c r="B54">
        <v>25</v>
      </c>
      <c r="C54">
        <v>20</v>
      </c>
      <c r="D54" s="86">
        <f>IF(('Phased Worksheet'!$D$6)=(A55),($B55),($D55))</f>
        <v>0</v>
      </c>
      <c r="E54" s="86">
        <f>IF(('Phased Worksheet'!$E$6)=($A55),($B55),(E55))</f>
        <v>0</v>
      </c>
      <c r="F54" s="86">
        <f>IF(('Phased Worksheet'!$F$6)=($A55),($B55),(F55))</f>
        <v>0</v>
      </c>
      <c r="G54" s="86">
        <f>IF(('Phased Worksheet'!$G$6)=($A55),($B55),(G55))</f>
        <v>0</v>
      </c>
      <c r="H54" s="86">
        <f>IF(('Phased Worksheet'!$H$6)=($A55),($B55),(H55))</f>
        <v>0</v>
      </c>
      <c r="I54" s="86">
        <f>IF(('Phased Worksheet'!$D$6)=(A55),($C55),($I55))</f>
        <v>0</v>
      </c>
      <c r="J54" s="86">
        <f>IF(('Phased Worksheet'!$E$6)=($A55),($C55),(J55))</f>
        <v>0</v>
      </c>
      <c r="K54" s="86">
        <f>IF(('Phased Worksheet'!$F$6)=($A55),($C55),(K55))</f>
        <v>0</v>
      </c>
      <c r="L54">
        <f>IF(('Phased Worksheet'!$G$6)=($A55),($C55),(L55))</f>
        <v>0</v>
      </c>
      <c r="M54">
        <f>IF(('Phased Worksheet'!$H$6)=($A55),($C55),(M55))</f>
        <v>0</v>
      </c>
    </row>
    <row r="55" spans="1:37" x14ac:dyDescent="0.2">
      <c r="A55" t="s">
        <v>130</v>
      </c>
      <c r="B55">
        <v>20</v>
      </c>
      <c r="C55">
        <v>15</v>
      </c>
      <c r="D55" s="86">
        <f>IF(('Phased Worksheet'!$D$6)=(A56),($B56),($D56))</f>
        <v>0</v>
      </c>
      <c r="E55" s="86">
        <f>IF(('Phased Worksheet'!$E$6)=($A56),($B56),(E56))</f>
        <v>0</v>
      </c>
      <c r="F55" s="86">
        <f>IF(('Phased Worksheet'!$F$6)=($A56),($B56),(F56))</f>
        <v>0</v>
      </c>
      <c r="G55" s="86">
        <f>IF(('Phased Worksheet'!$G$6)=($A56),($B56),(G56))</f>
        <v>0</v>
      </c>
      <c r="H55" s="86">
        <f>IF(('Phased Worksheet'!$H$6)=($A56),($B56),(H56))</f>
        <v>0</v>
      </c>
      <c r="I55" s="86">
        <f>IF(('Phased Worksheet'!$D$6)=(A56),($C56),($I56))</f>
        <v>0</v>
      </c>
      <c r="J55" s="86">
        <f>IF(('Phased Worksheet'!$E$6)=($A56),($C56),(J56))</f>
        <v>0</v>
      </c>
      <c r="K55" s="86">
        <f>IF(('Phased Worksheet'!$F$6)=($A56),($C56),(K56))</f>
        <v>0</v>
      </c>
      <c r="L55">
        <f>IF(('Phased Worksheet'!$G$6)=($A56),($C56),(L56))</f>
        <v>0</v>
      </c>
      <c r="M55">
        <f>IF(('Phased Worksheet'!$H$6)=($A56),($C56),(M56))</f>
        <v>0</v>
      </c>
    </row>
    <row r="56" spans="1:37" x14ac:dyDescent="0.2">
      <c r="A56" t="s">
        <v>131</v>
      </c>
      <c r="B56">
        <v>20</v>
      </c>
      <c r="C56">
        <v>15</v>
      </c>
      <c r="D56" s="86">
        <f>IF(('Phased Worksheet'!$D$6)=(A57),($B57),($D57))</f>
        <v>0</v>
      </c>
      <c r="E56" s="86">
        <f>IF(('Phased Worksheet'!$E$6)=($A57),($B57),(E57))</f>
        <v>0</v>
      </c>
      <c r="F56" s="86">
        <f>IF(('Phased Worksheet'!$F$6)=($A57),($B57),(F57))</f>
        <v>0</v>
      </c>
      <c r="G56" s="86">
        <f>IF(('Phased Worksheet'!$G$6)=($A57),($B57),(G57))</f>
        <v>0</v>
      </c>
      <c r="H56" s="86">
        <f>IF(('Phased Worksheet'!$H$6)=($A57),($B57),(H57))</f>
        <v>0</v>
      </c>
      <c r="I56" s="86">
        <f>IF(('Phased Worksheet'!$D$6)=(A57),($C57),($I57))</f>
        <v>0</v>
      </c>
      <c r="J56" s="86">
        <f>IF(('Phased Worksheet'!$E$6)=($A57),($C57),(J57))</f>
        <v>0</v>
      </c>
      <c r="K56" s="86">
        <f>IF(('Phased Worksheet'!$F$6)=($A57),($C57),(K57))</f>
        <v>0</v>
      </c>
      <c r="L56">
        <f>IF(('Phased Worksheet'!$G$6)=($A57),($C57),(L57))</f>
        <v>0</v>
      </c>
      <c r="M56">
        <f>IF(('Phased Worksheet'!$H$6)=($A57),($C57),(M57))</f>
        <v>0</v>
      </c>
    </row>
    <row r="57" spans="1:37" x14ac:dyDescent="0.2">
      <c r="A57" t="s">
        <v>132</v>
      </c>
      <c r="B57">
        <v>20</v>
      </c>
      <c r="C57">
        <v>15</v>
      </c>
      <c r="D57" s="86">
        <f>IF(('Phased Worksheet'!$D$6)=(A58),($B58),($D58))</f>
        <v>0</v>
      </c>
      <c r="E57" s="86">
        <f>IF(('Phased Worksheet'!$E$6)=($A58),($B58),(E58))</f>
        <v>0</v>
      </c>
      <c r="F57" s="86">
        <f>IF(('Phased Worksheet'!$F$6)=($A58),($B58),(F58))</f>
        <v>0</v>
      </c>
      <c r="G57" s="86">
        <f>IF(('Phased Worksheet'!$G$6)=($A58),($B58),(G58))</f>
        <v>0</v>
      </c>
      <c r="H57" s="86">
        <f>IF(('Phased Worksheet'!$H$6)=($A58),($B58),(H58))</f>
        <v>0</v>
      </c>
      <c r="I57" s="86">
        <f>IF(('Phased Worksheet'!$D$6)=(A58),($C58),($I58))</f>
        <v>0</v>
      </c>
      <c r="J57" s="86">
        <f>IF(('Phased Worksheet'!$E$6)=($A58),($C58),(J58))</f>
        <v>0</v>
      </c>
      <c r="K57" s="86">
        <f>IF(('Phased Worksheet'!$F$6)=($A58),($C58),(K58))</f>
        <v>0</v>
      </c>
      <c r="L57">
        <f>IF(('Phased Worksheet'!$G$6)=($A58),($C58),(L58))</f>
        <v>0</v>
      </c>
      <c r="M57">
        <f>IF(('Phased Worksheet'!$H$6)=($A58),($C58),(M58))</f>
        <v>0</v>
      </c>
    </row>
    <row r="58" spans="1:37" x14ac:dyDescent="0.2">
      <c r="A58" t="s">
        <v>133</v>
      </c>
      <c r="B58">
        <v>20</v>
      </c>
      <c r="C58">
        <v>15</v>
      </c>
      <c r="D58" s="86">
        <f>IF(('Phased Worksheet'!$D$6)=(A59),($B59),($D59))</f>
        <v>0</v>
      </c>
      <c r="E58" s="86">
        <f>IF(('Phased Worksheet'!$E$6)=($A59),($B59),(E59))</f>
        <v>0</v>
      </c>
      <c r="F58" s="86">
        <f>IF(('Phased Worksheet'!$F$6)=($A59),($B59),(F59))</f>
        <v>0</v>
      </c>
      <c r="G58" s="86">
        <f>IF(('Phased Worksheet'!$G$6)=($A59),($B59),(G59))</f>
        <v>0</v>
      </c>
      <c r="H58" s="86">
        <f>IF(('Phased Worksheet'!$H$6)=($A59),($B59),(H59))</f>
        <v>0</v>
      </c>
      <c r="I58" s="86">
        <f>IF(('Phased Worksheet'!$D$6)=(A59),($C59),($I59))</f>
        <v>0</v>
      </c>
      <c r="J58" s="86">
        <f>IF(('Phased Worksheet'!$E$6)=($A59),($C59),(J59))</f>
        <v>0</v>
      </c>
      <c r="K58" s="86">
        <f>IF(('Phased Worksheet'!$F$6)=($A59),($C59),(K59))</f>
        <v>0</v>
      </c>
      <c r="L58">
        <f>IF(('Phased Worksheet'!$G$6)=($A59),($C59),(L59))</f>
        <v>0</v>
      </c>
      <c r="M58">
        <f>IF(('Phased Worksheet'!$H$6)=($A59),($C59),(M59))</f>
        <v>0</v>
      </c>
    </row>
    <row r="59" spans="1:37" x14ac:dyDescent="0.2">
      <c r="A59" t="s">
        <v>134</v>
      </c>
      <c r="B59">
        <v>20</v>
      </c>
      <c r="C59">
        <v>15</v>
      </c>
      <c r="D59" s="86">
        <f>IF(('Phased Worksheet'!$D$6)=(A60),($B60),($D60))</f>
        <v>0</v>
      </c>
      <c r="E59" s="86">
        <f>IF(('Phased Worksheet'!$E$6)=($A60),($B60),(E60))</f>
        <v>0</v>
      </c>
      <c r="F59" s="86">
        <f>IF(('Phased Worksheet'!$F$6)=($A60),($B60),(F60))</f>
        <v>0</v>
      </c>
      <c r="G59" s="86">
        <f>IF(('Phased Worksheet'!$G$6)=($A60),($B60),(G60))</f>
        <v>0</v>
      </c>
      <c r="H59" s="86">
        <f>IF(('Phased Worksheet'!$H$6)=($A60),($B60),(H60))</f>
        <v>0</v>
      </c>
      <c r="I59" s="86">
        <f>IF(('Phased Worksheet'!$D$6)=(A60),($C60),($I60))</f>
        <v>0</v>
      </c>
      <c r="J59" s="86">
        <f>IF(('Phased Worksheet'!$E$6)=($A60),($C60),(J60))</f>
        <v>0</v>
      </c>
      <c r="K59" s="86">
        <f>IF(('Phased Worksheet'!$F$6)=($A60),($C60),(K60))</f>
        <v>0</v>
      </c>
      <c r="L59">
        <f>IF(('Phased Worksheet'!$G$6)=($A60),($C60),(L60))</f>
        <v>0</v>
      </c>
      <c r="M59">
        <f>IF(('Phased Worksheet'!$H$6)=($A60),($C60),(M60))</f>
        <v>0</v>
      </c>
    </row>
    <row r="60" spans="1:37" x14ac:dyDescent="0.2">
      <c r="A60" t="s">
        <v>135</v>
      </c>
      <c r="B60">
        <v>20</v>
      </c>
      <c r="C60">
        <v>15</v>
      </c>
      <c r="D60" s="86">
        <f>IF(('Phased Worksheet'!$D$6)=(A61),($B61),($D61))</f>
        <v>0</v>
      </c>
      <c r="E60" s="86">
        <f>IF(('Phased Worksheet'!$E$6)=($A61),($B61),(E61))</f>
        <v>0</v>
      </c>
      <c r="F60" s="86">
        <f>IF(('Phased Worksheet'!$F$6)=($A61),($B61),(F61))</f>
        <v>0</v>
      </c>
      <c r="G60" s="86">
        <f>IF(('Phased Worksheet'!$G$6)=($A61),($B61),(G61))</f>
        <v>0</v>
      </c>
      <c r="H60" s="86">
        <f>IF(('Phased Worksheet'!$H$6)=($A61),($B61),(H61))</f>
        <v>0</v>
      </c>
      <c r="I60" s="86">
        <f>IF(('Phased Worksheet'!$D$6)=(A61),($C61),($I61))</f>
        <v>0</v>
      </c>
      <c r="J60" s="86">
        <f>IF(('Phased Worksheet'!$E$6)=($A61),($C61),(J61))</f>
        <v>0</v>
      </c>
      <c r="K60" s="86">
        <f>IF(('Phased Worksheet'!$F$6)=($A61),($C61),(K61))</f>
        <v>0</v>
      </c>
      <c r="L60">
        <f>IF(('Phased Worksheet'!$G$6)=($A61),($C61),(L61))</f>
        <v>0</v>
      </c>
      <c r="M60">
        <f>IF(('Phased Worksheet'!$H$6)=($A61),($C61),(M61))</f>
        <v>0</v>
      </c>
    </row>
    <row r="61" spans="1:37" x14ac:dyDescent="0.2">
      <c r="A61" t="s">
        <v>136</v>
      </c>
      <c r="B61">
        <v>20</v>
      </c>
      <c r="C61">
        <v>15</v>
      </c>
      <c r="D61" s="86">
        <f>IF(('Phased Worksheet'!$D$6)=(A62),($B62),($D62))</f>
        <v>0</v>
      </c>
      <c r="E61" s="86">
        <f>IF(('Phased Worksheet'!$E$6)=($A62),($B62),(E62))</f>
        <v>0</v>
      </c>
      <c r="F61" s="86">
        <f>IF(('Phased Worksheet'!$F$6)=($A62),($B62),(F62))</f>
        <v>0</v>
      </c>
      <c r="G61" s="86">
        <f>IF(('Phased Worksheet'!$G$6)=($A62),($B62),(G62))</f>
        <v>0</v>
      </c>
      <c r="H61" s="86">
        <f>IF(('Phased Worksheet'!$H$6)=($A62),($B62),(H62))</f>
        <v>0</v>
      </c>
      <c r="I61" s="86">
        <f>IF(('Phased Worksheet'!$D$6)=(A62),($C62),($I62))</f>
        <v>0</v>
      </c>
      <c r="J61" s="86">
        <f>IF(('Phased Worksheet'!$E$6)=($A62),($C62),(J62))</f>
        <v>0</v>
      </c>
      <c r="K61" s="86">
        <f>IF(('Phased Worksheet'!$F$6)=($A62),($C62),(K62))</f>
        <v>0</v>
      </c>
      <c r="L61">
        <f>IF(('Phased Worksheet'!$G$6)=($A62),($C62),(L62))</f>
        <v>0</v>
      </c>
      <c r="M61">
        <f>IF(('Phased Worksheet'!$H$6)=($A62),($C62),(M62))</f>
        <v>0</v>
      </c>
    </row>
    <row r="62" spans="1:37" x14ac:dyDescent="0.2">
      <c r="A62" t="s">
        <v>137</v>
      </c>
      <c r="B62">
        <v>20</v>
      </c>
      <c r="C62">
        <v>15</v>
      </c>
      <c r="D62" s="86">
        <f>IF(('Phased Worksheet'!$D$6)=(A63),($B63),($D63))</f>
        <v>0</v>
      </c>
      <c r="E62" s="86">
        <f>IF(('Phased Worksheet'!$E$6)=($A63),($B63),(E63))</f>
        <v>0</v>
      </c>
      <c r="F62" s="86">
        <f>IF(('Phased Worksheet'!$F$6)=($A63),($B63),(F63))</f>
        <v>0</v>
      </c>
      <c r="G62" s="86">
        <f>IF(('Phased Worksheet'!$G$6)=($A63),($B63),(G63))</f>
        <v>0</v>
      </c>
      <c r="H62" s="86">
        <f>IF(('Phased Worksheet'!$H$6)=($A63),($B63),(H63))</f>
        <v>0</v>
      </c>
      <c r="I62" s="86">
        <f>IF(('Phased Worksheet'!$D$6)=(A63),($C63),($I63))</f>
        <v>0</v>
      </c>
      <c r="J62" s="86">
        <f>IF(('Phased Worksheet'!$E$6)=($A63),($C63),(J63))</f>
        <v>0</v>
      </c>
      <c r="K62" s="86">
        <f>IF(('Phased Worksheet'!$F$6)=($A63),($C63),(K63))</f>
        <v>0</v>
      </c>
      <c r="L62">
        <f>IF(('Phased Worksheet'!$G$6)=($A63),($C63),(L63))</f>
        <v>0</v>
      </c>
      <c r="M62">
        <f>IF(('Phased Worksheet'!$H$6)=($A63),($C63),(M63))</f>
        <v>0</v>
      </c>
    </row>
    <row r="63" spans="1:37" x14ac:dyDescent="0.2">
      <c r="A63" t="s">
        <v>138</v>
      </c>
      <c r="B63">
        <v>20</v>
      </c>
      <c r="C63">
        <v>15</v>
      </c>
      <c r="D63" s="86">
        <f>IF(('Phased Worksheet'!$D$6)=(A64),($B64),($D64))</f>
        <v>0</v>
      </c>
      <c r="E63" s="86">
        <f>IF(('Phased Worksheet'!$E$6)=($A64),($B64),(E64))</f>
        <v>0</v>
      </c>
      <c r="F63" s="86">
        <f>IF(('Phased Worksheet'!$F$6)=($A64),($B64),(F64))</f>
        <v>0</v>
      </c>
      <c r="G63" s="86">
        <f>IF(('Phased Worksheet'!$G$6)=($A64),($B64),(G64))</f>
        <v>0</v>
      </c>
      <c r="H63" s="86">
        <f>IF(('Phased Worksheet'!$H$6)=($A64),($B64),(H64))</f>
        <v>0</v>
      </c>
      <c r="I63" s="86">
        <f>IF(('Phased Worksheet'!$D$6)=(A64),($C64),($I64))</f>
        <v>0</v>
      </c>
      <c r="J63" s="86">
        <f>IF(('Phased Worksheet'!$E$6)=($A64),($C64),(J64))</f>
        <v>0</v>
      </c>
      <c r="K63" s="86">
        <f>IF(('Phased Worksheet'!$F$6)=($A64),($C64),(K64))</f>
        <v>0</v>
      </c>
      <c r="L63">
        <f>IF(('Phased Worksheet'!$G$6)=($A64),($C64),(L64))</f>
        <v>0</v>
      </c>
      <c r="M63">
        <f>IF(('Phased Worksheet'!$H$6)=($A64),($C64),(M64))</f>
        <v>0</v>
      </c>
    </row>
    <row r="64" spans="1:37" x14ac:dyDescent="0.2">
      <c r="A64" t="s">
        <v>139</v>
      </c>
      <c r="B64">
        <v>15</v>
      </c>
      <c r="C64">
        <v>15</v>
      </c>
      <c r="D64" s="86">
        <f>IF(('Phased Worksheet'!$D$6)=(A65),($B65),($D65))</f>
        <v>0</v>
      </c>
      <c r="E64" s="86">
        <f>IF(('Phased Worksheet'!$E$6)=($A65),($B65),(E65))</f>
        <v>0</v>
      </c>
      <c r="F64" s="86">
        <f>IF(('Phased Worksheet'!$F$6)=($A65),($B65),(F65))</f>
        <v>0</v>
      </c>
      <c r="G64" s="86">
        <f>IF(('Phased Worksheet'!$G$6)=($A65),($B65),(G65))</f>
        <v>0</v>
      </c>
      <c r="H64" s="86">
        <f>IF(('Phased Worksheet'!$H$6)=($A65),($B65),(H65))</f>
        <v>0</v>
      </c>
      <c r="I64" s="86">
        <f>IF(('Phased Worksheet'!$D$6)=(A65),($C65),($I65))</f>
        <v>0</v>
      </c>
      <c r="J64" s="86">
        <f>IF(('Phased Worksheet'!$E$6)=($A65),($C65),(J65))</f>
        <v>0</v>
      </c>
      <c r="K64" s="86">
        <f>IF(('Phased Worksheet'!$F$6)=($A65),($C65),(K65))</f>
        <v>0</v>
      </c>
      <c r="L64">
        <f>IF(('Phased Worksheet'!$G$6)=($A65),($C65),(L65))</f>
        <v>0</v>
      </c>
      <c r="M64">
        <f>IF(('Phased Worksheet'!$H$6)=($A65),($C65),(M65))</f>
        <v>0</v>
      </c>
    </row>
    <row r="65" spans="1:13" x14ac:dyDescent="0.2">
      <c r="A65" t="s">
        <v>140</v>
      </c>
      <c r="B65">
        <v>15</v>
      </c>
      <c r="C65">
        <v>15</v>
      </c>
      <c r="D65" s="86">
        <f>IF(('Phased Worksheet'!$D$6)=(A66),($B66),($D66))</f>
        <v>0</v>
      </c>
      <c r="E65" s="86">
        <f>IF(('Phased Worksheet'!$E$6)=($A66),($B66),(E66))</f>
        <v>0</v>
      </c>
      <c r="F65" s="86">
        <f>IF(('Phased Worksheet'!$F$6)=($A66),($B66),(F66))</f>
        <v>0</v>
      </c>
      <c r="G65" s="86">
        <f>IF(('Phased Worksheet'!$G$6)=($A66),($B66),(G66))</f>
        <v>0</v>
      </c>
      <c r="H65" s="86">
        <f>IF(('Phased Worksheet'!$H$6)=($A66),($B66),(H66))</f>
        <v>0</v>
      </c>
      <c r="I65" s="86">
        <f>IF(('Phased Worksheet'!$D$6)=(A66),($C66),($I66))</f>
        <v>0</v>
      </c>
      <c r="J65" s="86">
        <f>IF(('Phased Worksheet'!$E$6)=($A66),($C66),(J66))</f>
        <v>0</v>
      </c>
      <c r="K65" s="86">
        <f>IF(('Phased Worksheet'!$F$6)=($A66),($C66),(K66))</f>
        <v>0</v>
      </c>
      <c r="L65">
        <f>IF(('Phased Worksheet'!$G$6)=($A66),($C66),(L66))</f>
        <v>0</v>
      </c>
      <c r="M65">
        <f>IF(('Phased Worksheet'!$H$6)=($A66),($C66),(M66))</f>
        <v>0</v>
      </c>
    </row>
    <row r="66" spans="1:13" x14ac:dyDescent="0.2">
      <c r="A66" t="s">
        <v>141</v>
      </c>
      <c r="B66">
        <v>15</v>
      </c>
      <c r="C66">
        <v>15</v>
      </c>
      <c r="D66" s="86">
        <f>IF(('Phased Worksheet'!$D$6)=(A67),($B67),($D67))</f>
        <v>0</v>
      </c>
      <c r="E66" s="86">
        <f>IF(('Phased Worksheet'!$E$6)=($A67),($B67),(E67))</f>
        <v>0</v>
      </c>
      <c r="F66" s="86">
        <f>IF(('Phased Worksheet'!$F$6)=($A67),($B67),(F67))</f>
        <v>0</v>
      </c>
      <c r="G66" s="86">
        <f>IF(('Phased Worksheet'!$G$6)=($A67),($B67),(G67))</f>
        <v>0</v>
      </c>
      <c r="H66" s="86">
        <f>IF(('Phased Worksheet'!$H$6)=($A67),($B67),(H67))</f>
        <v>0</v>
      </c>
      <c r="I66" s="86">
        <f>IF(('Phased Worksheet'!$D$6)=(A67),($C67),($I67))</f>
        <v>0</v>
      </c>
      <c r="J66" s="86">
        <f>IF(('Phased Worksheet'!$E$6)=($A67),($C67),(J67))</f>
        <v>0</v>
      </c>
      <c r="K66" s="86">
        <f>IF(('Phased Worksheet'!$F$6)=($A67),($C67),(K67))</f>
        <v>0</v>
      </c>
      <c r="L66">
        <f>IF(('Phased Worksheet'!$G$6)=($A67),($C67),(L67))</f>
        <v>0</v>
      </c>
      <c r="M66">
        <f>IF(('Phased Worksheet'!$H$6)=($A67),($C67),(M67))</f>
        <v>0</v>
      </c>
    </row>
    <row r="67" spans="1:13" x14ac:dyDescent="0.2">
      <c r="A67" t="s">
        <v>142</v>
      </c>
      <c r="B67">
        <v>15</v>
      </c>
      <c r="C67">
        <v>15</v>
      </c>
      <c r="D67" s="86">
        <f>IF(('Phased Worksheet'!$D$6)=(A68),($B68),($D68))</f>
        <v>0</v>
      </c>
      <c r="E67" s="86">
        <f>IF(('Phased Worksheet'!$E$6)=($A68),($B68),(E68))</f>
        <v>0</v>
      </c>
      <c r="F67" s="86">
        <f>IF(('Phased Worksheet'!$F$6)=($A68),($B68),(F68))</f>
        <v>0</v>
      </c>
      <c r="G67" s="86">
        <f>IF(('Phased Worksheet'!$G$6)=($A68),($B68),(G68))</f>
        <v>0</v>
      </c>
      <c r="H67" s="86">
        <f>IF(('Phased Worksheet'!$H$6)=($A68),($B68),(H68))</f>
        <v>0</v>
      </c>
      <c r="I67" s="86">
        <f>IF(('Phased Worksheet'!$D$6)=(A68),($C68),($I68))</f>
        <v>0</v>
      </c>
      <c r="J67" s="86">
        <f>IF(('Phased Worksheet'!$E$6)=($A68),($C68),(J68))</f>
        <v>0</v>
      </c>
      <c r="K67" s="86">
        <f>IF(('Phased Worksheet'!$F$6)=($A68),($C68),(K68))</f>
        <v>0</v>
      </c>
      <c r="L67">
        <f>IF(('Phased Worksheet'!$G$6)=($A68),($C68),(L68))</f>
        <v>0</v>
      </c>
      <c r="M67">
        <f>IF(('Phased Worksheet'!$H$6)=($A68),($C68),(M68))</f>
        <v>0</v>
      </c>
    </row>
    <row r="68" spans="1:13" x14ac:dyDescent="0.2">
      <c r="A68" t="s">
        <v>143</v>
      </c>
      <c r="B68">
        <v>15</v>
      </c>
      <c r="C68">
        <v>15</v>
      </c>
      <c r="D68" s="86">
        <f>IF(('Phased Worksheet'!$D$6)=(A69),($B69),($D69))</f>
        <v>0</v>
      </c>
      <c r="E68" s="86">
        <f>IF(('Phased Worksheet'!$E$6)=($A69),($B69),(E69))</f>
        <v>0</v>
      </c>
      <c r="F68" s="86">
        <f>IF(('Phased Worksheet'!$F$6)=($A69),($B69),(F69))</f>
        <v>0</v>
      </c>
      <c r="G68" s="86">
        <f>IF(('Phased Worksheet'!$G$6)=($A69),($B69),(G69))</f>
        <v>0</v>
      </c>
      <c r="H68" s="86">
        <f>IF(('Phased Worksheet'!$H$6)=($A69),($B69),(H69))</f>
        <v>0</v>
      </c>
      <c r="I68" s="86">
        <f>IF(('Phased Worksheet'!$D$6)=(A69),($C69),($I69))</f>
        <v>0</v>
      </c>
      <c r="J68" s="86">
        <f>IF(('Phased Worksheet'!$E$6)=($A69),($C69),(J69))</f>
        <v>0</v>
      </c>
      <c r="K68" s="86">
        <f>IF(('Phased Worksheet'!$F$6)=($A69),($C69),(K69))</f>
        <v>0</v>
      </c>
      <c r="L68">
        <f>IF(('Phased Worksheet'!$G$6)=($A69),($C69),(L69))</f>
        <v>0</v>
      </c>
      <c r="M68">
        <f>IF(('Phased Worksheet'!$H$6)=($A69),($C69),(M69))</f>
        <v>0</v>
      </c>
    </row>
    <row r="69" spans="1:13" x14ac:dyDescent="0.2">
      <c r="A69" t="s">
        <v>144</v>
      </c>
      <c r="B69">
        <v>15</v>
      </c>
      <c r="C69">
        <v>15</v>
      </c>
      <c r="D69" s="86">
        <f>IF(('Phased Worksheet'!$D$6)=(A70),($B70),($D70))</f>
        <v>0</v>
      </c>
      <c r="E69" s="86">
        <f>IF(('Phased Worksheet'!$E$6)=($A70),($B70),(E70))</f>
        <v>0</v>
      </c>
      <c r="F69" s="86">
        <f>IF(('Phased Worksheet'!$F$6)=($A70),($B70),(F70))</f>
        <v>0</v>
      </c>
      <c r="G69" s="86">
        <f>IF(('Phased Worksheet'!$G$6)=($A70),($B70),(G70))</f>
        <v>0</v>
      </c>
      <c r="H69" s="86">
        <f>IF(('Phased Worksheet'!$H$6)=($A70),($B70),(H70))</f>
        <v>0</v>
      </c>
      <c r="I69" s="86">
        <f>IF(('Phased Worksheet'!$D$6)=(A70),($C70),($I70))</f>
        <v>0</v>
      </c>
      <c r="J69" s="86">
        <f>IF(('Phased Worksheet'!$E$6)=($A70),($C70),(J70))</f>
        <v>0</v>
      </c>
      <c r="K69" s="86">
        <f>IF(('Phased Worksheet'!$F$6)=($A70),($C70),(K70))</f>
        <v>0</v>
      </c>
      <c r="L69">
        <f>IF(('Phased Worksheet'!$G$6)=($A70),($C70),(L70))</f>
        <v>0</v>
      </c>
      <c r="M69">
        <f>IF(('Phased Worksheet'!$H$6)=($A70),($C70),(M70))</f>
        <v>0</v>
      </c>
    </row>
    <row r="70" spans="1:13" x14ac:dyDescent="0.2">
      <c r="A70" t="s">
        <v>145</v>
      </c>
      <c r="B70">
        <v>15</v>
      </c>
      <c r="C70">
        <v>15</v>
      </c>
      <c r="D70" s="86">
        <f>IF(('Phased Worksheet'!$D$6)=(A71),($B71),($D71))</f>
        <v>0</v>
      </c>
      <c r="E70" s="86">
        <f>IF(('Phased Worksheet'!$E$6)=($A71),($B71),(E71))</f>
        <v>0</v>
      </c>
      <c r="F70" s="86">
        <f>IF(('Phased Worksheet'!$F$6)=($A71),($B71),(F71))</f>
        <v>0</v>
      </c>
      <c r="G70" s="86">
        <f>IF(('Phased Worksheet'!$G$6)=($A71),($B71),(G71))</f>
        <v>0</v>
      </c>
      <c r="H70" s="86">
        <f>IF(('Phased Worksheet'!$H$6)=($A71),($B71),(H71))</f>
        <v>0</v>
      </c>
      <c r="I70" s="86">
        <f>IF(('Phased Worksheet'!$D$6)=(A71),($C71),($I71))</f>
        <v>0</v>
      </c>
      <c r="J70" s="86">
        <f>IF(('Phased Worksheet'!$E$6)=($A71),($C71),(J71))</f>
        <v>0</v>
      </c>
      <c r="K70" s="86">
        <f>IF(('Phased Worksheet'!$F$6)=($A71),($C71),(K71))</f>
        <v>0</v>
      </c>
      <c r="L70">
        <f>IF(('Phased Worksheet'!$G$6)=($A71),($C71),(L71))</f>
        <v>0</v>
      </c>
      <c r="M70">
        <f>IF(('Phased Worksheet'!$H$6)=($A71),($C71),(M71))</f>
        <v>0</v>
      </c>
    </row>
    <row r="71" spans="1:13" x14ac:dyDescent="0.2">
      <c r="A71" t="s">
        <v>146</v>
      </c>
      <c r="B71">
        <v>15</v>
      </c>
      <c r="C71">
        <v>15</v>
      </c>
      <c r="D71" s="86">
        <f>IF(('Phased Worksheet'!$D$6)=(A72),($B72),($D72))</f>
        <v>0</v>
      </c>
      <c r="E71" s="86">
        <f>IF(('Phased Worksheet'!$E$6)=($A72),($B72),(E72))</f>
        <v>0</v>
      </c>
      <c r="F71" s="86">
        <f>IF(('Phased Worksheet'!$F$6)=($A72),($B72),(F72))</f>
        <v>0</v>
      </c>
      <c r="G71" s="86">
        <f>IF(('Phased Worksheet'!$G$6)=($A72),($B72),(G72))</f>
        <v>0</v>
      </c>
      <c r="H71" s="86">
        <f>IF(('Phased Worksheet'!$H$6)=($A72),($B72),(H72))</f>
        <v>0</v>
      </c>
      <c r="I71" s="86">
        <f>IF(('Phased Worksheet'!$D$6)=(A72),($C72),($I72))</f>
        <v>0</v>
      </c>
      <c r="J71" s="86">
        <f>IF(('Phased Worksheet'!$E$6)=($A72),($C72),(J72))</f>
        <v>0</v>
      </c>
      <c r="K71" s="86">
        <f>IF(('Phased Worksheet'!$F$6)=($A72),($C72),(K72))</f>
        <v>0</v>
      </c>
      <c r="L71">
        <f>IF(('Phased Worksheet'!$G$6)=($A72),($C72),(L72))</f>
        <v>0</v>
      </c>
      <c r="M71">
        <f>IF(('Phased Worksheet'!$H$6)=($A72),($C72),(M72))</f>
        <v>0</v>
      </c>
    </row>
    <row r="72" spans="1:13" x14ac:dyDescent="0.2">
      <c r="A72" t="s">
        <v>147</v>
      </c>
      <c r="B72">
        <v>15</v>
      </c>
      <c r="C72">
        <v>15</v>
      </c>
      <c r="D72" s="86">
        <f>IF(('Phased Worksheet'!$D$6)=(A73),($B73),($D73))</f>
        <v>0</v>
      </c>
      <c r="E72" s="86">
        <f>IF(('Phased Worksheet'!$E$6)=($A73),($B73),(E73))</f>
        <v>0</v>
      </c>
      <c r="F72" s="86">
        <f>IF(('Phased Worksheet'!$F$6)=($A73),($B73),(F73))</f>
        <v>0</v>
      </c>
      <c r="G72" s="86">
        <f>IF(('Phased Worksheet'!$G$6)=($A73),($B73),(G73))</f>
        <v>0</v>
      </c>
      <c r="H72" s="86">
        <f>IF(('Phased Worksheet'!$H$6)=($A73),($B73),(H73))</f>
        <v>0</v>
      </c>
      <c r="I72" s="86">
        <f>IF(('Phased Worksheet'!$D$6)=(A73),($C73),($I73))</f>
        <v>0</v>
      </c>
      <c r="J72" s="86">
        <f>IF(('Phased Worksheet'!$E$6)=($A73),($C73),(J73))</f>
        <v>0</v>
      </c>
      <c r="K72" s="86">
        <f>IF(('Phased Worksheet'!$F$6)=($A73),($C73),(K73))</f>
        <v>0</v>
      </c>
      <c r="L72">
        <f>IF(('Phased Worksheet'!$G$6)=($A73),($C73),(L73))</f>
        <v>0</v>
      </c>
      <c r="M72">
        <f>IF(('Phased Worksheet'!$H$6)=($A73),($C73),(M73))</f>
        <v>0</v>
      </c>
    </row>
    <row r="73" spans="1:13" x14ac:dyDescent="0.2">
      <c r="A73" t="s">
        <v>148</v>
      </c>
      <c r="B73">
        <v>15</v>
      </c>
      <c r="C73">
        <v>15</v>
      </c>
      <c r="D73" s="86">
        <f>IF(('Phased Worksheet'!$D$6)=(A74),($B74),($D74))</f>
        <v>0</v>
      </c>
      <c r="E73" s="86">
        <f>IF(('Phased Worksheet'!$E$6)=($A74),($B74),(E74))</f>
        <v>0</v>
      </c>
      <c r="F73" s="86">
        <f>IF(('Phased Worksheet'!$F$6)=($A74),($B74),(F74))</f>
        <v>0</v>
      </c>
      <c r="G73" s="86">
        <f>IF(('Phased Worksheet'!$G$6)=($A74),($B74),(G74))</f>
        <v>0</v>
      </c>
      <c r="H73" s="86">
        <f>IF(('Phased Worksheet'!$H$6)=($A74),($B74),(H74))</f>
        <v>0</v>
      </c>
      <c r="I73" s="86">
        <f>IF(('Phased Worksheet'!$D$6)=(A74),($C74),($I74))</f>
        <v>0</v>
      </c>
      <c r="J73" s="86">
        <f>IF(('Phased Worksheet'!$E$6)=($A74),($C74),(J74))</f>
        <v>0</v>
      </c>
      <c r="K73" s="86">
        <f>IF(('Phased Worksheet'!$F$6)=($A74),($C74),(K74))</f>
        <v>0</v>
      </c>
      <c r="L73">
        <f>IF(('Phased Worksheet'!$G$6)=($A74),($C74),(L74))</f>
        <v>0</v>
      </c>
      <c r="M73">
        <f>IF(('Phased Worksheet'!$H$6)=($A74),($C74),(M74))</f>
        <v>0</v>
      </c>
    </row>
    <row r="74" spans="1:13" x14ac:dyDescent="0.2">
      <c r="A74" t="s">
        <v>149</v>
      </c>
      <c r="B74">
        <v>15</v>
      </c>
      <c r="C74">
        <v>15</v>
      </c>
      <c r="D74" s="86">
        <f>IF(('Phased Worksheet'!$D$6)=(A75),($B75),($D75))</f>
        <v>0</v>
      </c>
      <c r="E74" s="86">
        <f>IF(('Phased Worksheet'!$E$6)=($A75),($B75),(E75))</f>
        <v>0</v>
      </c>
      <c r="F74" s="86">
        <f>IF(('Phased Worksheet'!$F$6)=($A75),($B75),(F75))</f>
        <v>0</v>
      </c>
      <c r="G74" s="86">
        <f>IF(('Phased Worksheet'!$G$6)=($A75),($B75),(G75))</f>
        <v>0</v>
      </c>
      <c r="H74" s="86">
        <f>IF(('Phased Worksheet'!$H$6)=($A75),($B75),(H75))</f>
        <v>0</v>
      </c>
      <c r="I74" s="86">
        <f>IF(('Phased Worksheet'!$D$6)=(A75),($C75),($I75))</f>
        <v>0</v>
      </c>
      <c r="J74" s="86">
        <f>IF(('Phased Worksheet'!$E$6)=($A75),($C75),(J75))</f>
        <v>0</v>
      </c>
      <c r="K74" s="86">
        <f>IF(('Phased Worksheet'!$F$6)=($A75),($C75),(K75))</f>
        <v>0</v>
      </c>
      <c r="L74">
        <f>IF(('Phased Worksheet'!$G$6)=($A75),($C75),(L75))</f>
        <v>0</v>
      </c>
      <c r="M74">
        <f>IF(('Phased Worksheet'!$H$6)=($A75),($C75),(M75))</f>
        <v>0</v>
      </c>
    </row>
    <row r="75" spans="1:13" x14ac:dyDescent="0.2">
      <c r="A75" t="s">
        <v>150</v>
      </c>
      <c r="B75">
        <v>15</v>
      </c>
      <c r="C75">
        <v>15</v>
      </c>
      <c r="D75" s="86">
        <f>IF(('Phased Worksheet'!$D$6)=(A76),($B76),($D76))</f>
        <v>0</v>
      </c>
      <c r="E75" s="86">
        <f>IF(('Phased Worksheet'!$E$6)=($A76),($B76),(E76))</f>
        <v>0</v>
      </c>
      <c r="F75" s="86">
        <f>IF(('Phased Worksheet'!$F$6)=($A76),($B76),(F76))</f>
        <v>0</v>
      </c>
      <c r="G75" s="86">
        <f>IF(('Phased Worksheet'!$G$6)=($A76),($B76),(G76))</f>
        <v>0</v>
      </c>
      <c r="H75" s="86">
        <f>IF(('Phased Worksheet'!$H$6)=($A76),($B76),(H76))</f>
        <v>0</v>
      </c>
      <c r="I75" s="86">
        <f>IF(('Phased Worksheet'!$D$6)=(A76),($C76),($I76))</f>
        <v>0</v>
      </c>
      <c r="J75" s="86">
        <f>IF(('Phased Worksheet'!$E$6)=($A76),($C76),(J76))</f>
        <v>0</v>
      </c>
      <c r="K75" s="86">
        <f>IF(('Phased Worksheet'!$F$6)=($A76),($C76),(K76))</f>
        <v>0</v>
      </c>
      <c r="L75">
        <f>IF(('Phased Worksheet'!$G$6)=($A76),($C76),(L76))</f>
        <v>0</v>
      </c>
      <c r="M75">
        <f>IF(('Phased Worksheet'!$H$6)=($A76),($C76),(M76))</f>
        <v>0</v>
      </c>
    </row>
    <row r="76" spans="1:13" x14ac:dyDescent="0.2">
      <c r="A76" t="s">
        <v>151</v>
      </c>
      <c r="B76">
        <v>15</v>
      </c>
      <c r="C76">
        <v>15</v>
      </c>
      <c r="D76" s="86">
        <f>IF(('Phased Worksheet'!$D$6)=(A77),($B77),($D77))</f>
        <v>0</v>
      </c>
      <c r="E76" s="86">
        <f>IF(('Phased Worksheet'!$E$6)=($A77),($B77),(E77))</f>
        <v>0</v>
      </c>
      <c r="F76" s="86">
        <f>IF(('Phased Worksheet'!$F$6)=($A77),($B77),(F77))</f>
        <v>0</v>
      </c>
      <c r="G76" s="86">
        <f>IF(('Phased Worksheet'!$G$6)=($A77),($B77),(G77))</f>
        <v>0</v>
      </c>
      <c r="H76" s="86">
        <f>IF(('Phased Worksheet'!$H$6)=($A77),($B77),(H77))</f>
        <v>0</v>
      </c>
      <c r="I76" s="86">
        <f>IF(('Phased Worksheet'!$D$6)=(A77),($C77),($I77))</f>
        <v>0</v>
      </c>
      <c r="J76" s="86">
        <f>IF(('Phased Worksheet'!$E$6)=($A77),($C77),(J77))</f>
        <v>0</v>
      </c>
      <c r="K76" s="86">
        <f>IF(('Phased Worksheet'!$F$6)=($A77),($C77),(K77))</f>
        <v>0</v>
      </c>
      <c r="L76">
        <f>IF(('Phased Worksheet'!$G$6)=($A77),($C77),(L77))</f>
        <v>0</v>
      </c>
      <c r="M76">
        <f>IF(('Phased Worksheet'!$H$6)=($A77),($C77),(M77))</f>
        <v>0</v>
      </c>
    </row>
    <row r="77" spans="1:13" x14ac:dyDescent="0.2">
      <c r="A77" t="s">
        <v>152</v>
      </c>
      <c r="B77">
        <v>15</v>
      </c>
      <c r="C77">
        <v>15</v>
      </c>
      <c r="D77" s="86">
        <f>IF(('Phased Worksheet'!$D$6)=(A78),($B78),($D78))</f>
        <v>0</v>
      </c>
      <c r="E77" s="86">
        <f>IF(('Phased Worksheet'!$E$6)=($A78),($B78),(E78))</f>
        <v>0</v>
      </c>
      <c r="F77" s="86">
        <f>IF(('Phased Worksheet'!$F$6)=($A78),($B78),(F78))</f>
        <v>0</v>
      </c>
      <c r="G77" s="86">
        <f>IF(('Phased Worksheet'!$G$6)=($A78),($B78),(G78))</f>
        <v>0</v>
      </c>
      <c r="H77" s="86">
        <f>IF(('Phased Worksheet'!$H$6)=($A78),($B78),(H78))</f>
        <v>0</v>
      </c>
      <c r="I77" s="86">
        <f>IF(('Phased Worksheet'!$D$6)=(A78),($C78),($I78))</f>
        <v>0</v>
      </c>
      <c r="J77" s="86">
        <f>IF(('Phased Worksheet'!$E$6)=($A78),($C78),(J78))</f>
        <v>0</v>
      </c>
      <c r="K77" s="86">
        <f>IF(('Phased Worksheet'!$F$6)=($A78),($C78),(K78))</f>
        <v>0</v>
      </c>
      <c r="L77">
        <f>IF(('Phased Worksheet'!$G$6)=($A78),($C78),(L78))</f>
        <v>0</v>
      </c>
      <c r="M77">
        <f>IF(('Phased Worksheet'!$H$6)=($A78),($C78),(M78))</f>
        <v>0</v>
      </c>
    </row>
    <row r="78" spans="1:13" x14ac:dyDescent="0.2">
      <c r="A78" t="s">
        <v>153</v>
      </c>
      <c r="B78">
        <v>15</v>
      </c>
      <c r="C78">
        <v>15</v>
      </c>
      <c r="D78" s="86">
        <f>IF(('Phased Worksheet'!$D$6)=(A79),($B79),($D79))</f>
        <v>0</v>
      </c>
      <c r="E78" s="86">
        <f>IF(('Phased Worksheet'!$E$6)=($A79),($B79),(E79))</f>
        <v>0</v>
      </c>
      <c r="F78" s="86">
        <f>IF(('Phased Worksheet'!$F$6)=($A79),($B79),(F79))</f>
        <v>0</v>
      </c>
      <c r="G78" s="86">
        <f>IF(('Phased Worksheet'!$G$6)=($A79),($B79),(G79))</f>
        <v>0</v>
      </c>
      <c r="H78" s="86">
        <f>IF(('Phased Worksheet'!$H$6)=($A79),($B79),(H79))</f>
        <v>0</v>
      </c>
      <c r="I78" s="86">
        <f>IF(('Phased Worksheet'!$D$6)=(A79),($C79),($I79))</f>
        <v>0</v>
      </c>
      <c r="J78" s="86">
        <f>IF(('Phased Worksheet'!$E$6)=($A79),($C79),(J79))</f>
        <v>0</v>
      </c>
      <c r="K78" s="86">
        <f>IF(('Phased Worksheet'!$F$6)=($A79),($C79),(K79))</f>
        <v>0</v>
      </c>
      <c r="L78">
        <f>IF(('Phased Worksheet'!$G$6)=($A79),($C79),(L79))</f>
        <v>0</v>
      </c>
      <c r="M78">
        <f>IF(('Phased Worksheet'!$H$6)=($A79),($C79),(M79))</f>
        <v>0</v>
      </c>
    </row>
    <row r="79" spans="1:13" x14ac:dyDescent="0.2">
      <c r="A79" t="s">
        <v>154</v>
      </c>
      <c r="B79">
        <v>15</v>
      </c>
      <c r="C79">
        <v>15</v>
      </c>
      <c r="D79" s="86">
        <f>IF(('Phased Worksheet'!$D$6)=(A80),($B80),($D80))</f>
        <v>0</v>
      </c>
      <c r="E79" s="86">
        <f>IF(('Phased Worksheet'!$E$6)=($A80),($B80),(E80))</f>
        <v>0</v>
      </c>
      <c r="F79" s="86">
        <f>IF(('Phased Worksheet'!$F$6)=($A80),($B80),(F80))</f>
        <v>0</v>
      </c>
      <c r="G79" s="86">
        <f>IF(('Phased Worksheet'!$G$6)=($A80),($B80),(G80))</f>
        <v>0</v>
      </c>
      <c r="H79" s="86">
        <f>IF(('Phased Worksheet'!$H$6)=($A80),($B80),(H80))</f>
        <v>0</v>
      </c>
      <c r="I79" s="86">
        <f>IF(('Phased Worksheet'!$D$6)=(A80),($C80),($I80))</f>
        <v>0</v>
      </c>
      <c r="J79" s="86">
        <f>IF(('Phased Worksheet'!$E$6)=($A80),($C80),(J80))</f>
        <v>0</v>
      </c>
      <c r="K79" s="86">
        <f>IF(('Phased Worksheet'!$F$6)=($A80),($C80),(K80))</f>
        <v>0</v>
      </c>
      <c r="L79">
        <f>IF(('Phased Worksheet'!$G$6)=($A80),($C80),(L80))</f>
        <v>0</v>
      </c>
      <c r="M79">
        <f>IF(('Phased Worksheet'!$H$6)=($A80),($C80),(M80))</f>
        <v>0</v>
      </c>
    </row>
    <row r="80" spans="1:13" x14ac:dyDescent="0.2">
      <c r="A80" t="s">
        <v>155</v>
      </c>
      <c r="D80" s="300"/>
      <c r="E80" s="300"/>
      <c r="F80" s="300"/>
      <c r="G80" s="300"/>
      <c r="H80" s="300"/>
      <c r="I80" s="300"/>
      <c r="J80" s="300"/>
      <c r="K80" s="300"/>
    </row>
    <row r="81" spans="1:11" x14ac:dyDescent="0.2">
      <c r="A81" t="s">
        <v>156</v>
      </c>
      <c r="D81" s="300"/>
      <c r="E81" s="300"/>
      <c r="F81" s="300"/>
      <c r="G81" s="300"/>
      <c r="H81" s="300"/>
      <c r="I81" s="300"/>
      <c r="J81" s="300"/>
      <c r="K81" s="300"/>
    </row>
    <row r="82" spans="1:11" x14ac:dyDescent="0.2">
      <c r="A82" t="s">
        <v>157</v>
      </c>
      <c r="D82" s="300"/>
      <c r="E82" s="300"/>
      <c r="F82" s="300"/>
      <c r="G82" s="300"/>
      <c r="H82" s="300"/>
      <c r="I82" s="300"/>
      <c r="J82" s="300"/>
      <c r="K82" s="300"/>
    </row>
  </sheetData>
  <sheetProtection algorithmName="SHA-512" hashValue="FiAW6LYY2YC2dSoKZP2Z7CKOGZqbcvjgHP80SbWY7LM/3x/clE0EJ86h9SwIqh0yoPZiPKXluCoBSao0bE9TZA==" saltValue="koJzlEExqU6TrWKQVVlyDA==" spinCount="100000" sheet="1" objects="1" scenarios="1"/>
  <pageMargins left="0.75" right="0.75" top="1" bottom="1" header="0.5" footer="0.5"/>
  <pageSetup paperSize="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A3BC5386AE2C46A6870CCA6CD17C71" ma:contentTypeVersion="13" ma:contentTypeDescription="Create a new document." ma:contentTypeScope="" ma:versionID="10db93884cb98f6807b6198162e69a32">
  <xsd:schema xmlns:xsd="http://www.w3.org/2001/XMLSchema" xmlns:xs="http://www.w3.org/2001/XMLSchema" xmlns:p="http://schemas.microsoft.com/office/2006/metadata/properties" xmlns:ns2="8e69d78c-30bd-4d30-99e6-dd5eef295f65" xmlns:ns3="650d1944-c33b-46be-a4aa-6c8faeec2a0e" targetNamespace="http://schemas.microsoft.com/office/2006/metadata/properties" ma:root="true" ma:fieldsID="d0063be89c2f9ae2649ec681647ce835" ns2:_="" ns3:_="">
    <xsd:import namespace="8e69d78c-30bd-4d30-99e6-dd5eef295f65"/>
    <xsd:import namespace="650d1944-c33b-46be-a4aa-6c8faeec2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9d78c-30bd-4d30-99e6-dd5eef295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cf42e59-117c-4165-ac29-ae24445ce74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d1944-c33b-46be-a4aa-6c8faeec2a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78ab931-f9a9-4402-addb-13d569b4e0c9}" ma:internalName="TaxCatchAll" ma:showField="CatchAllData" ma:web="650d1944-c33b-46be-a4aa-6c8faeec2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69d78c-30bd-4d30-99e6-dd5eef295f65">
      <Terms xmlns="http://schemas.microsoft.com/office/infopath/2007/PartnerControls"/>
    </lcf76f155ced4ddcb4097134ff3c332f>
    <TaxCatchAll xmlns="650d1944-c33b-46be-a4aa-6c8faeec2a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ABEFC-2A1C-4263-A19F-43CDA0A45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9d78c-30bd-4d30-99e6-dd5eef295f65"/>
    <ds:schemaRef ds:uri="650d1944-c33b-46be-a4aa-6c8faeec2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B31943-7DDB-44D9-9DE8-79814988C0D9}">
  <ds:schemaRefs>
    <ds:schemaRef ds:uri="http://www.w3.org/XML/1998/namespace"/>
    <ds:schemaRef ds:uri="650d1944-c33b-46be-a4aa-6c8faeec2a0e"/>
    <ds:schemaRef ds:uri="http://schemas.microsoft.com/office/2006/documentManagement/types"/>
    <ds:schemaRef ds:uri="8e69d78c-30bd-4d30-99e6-dd5eef295f65"/>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3773196-427E-4610-A63B-F3FDA157B351}">
  <ds:schemaRefs>
    <ds:schemaRef ds:uri="http://schemas.microsoft.com/sharepoint/v3/contenttype/forms"/>
  </ds:schemaRefs>
</ds:datastoreItem>
</file>

<file path=docMetadata/LabelInfo.xml><?xml version="1.0" encoding="utf-8"?>
<clbl:labelList xmlns:clbl="http://schemas.microsoft.com/office/2020/mipLabelMetadata">
  <clbl:label id="{a9061e0c-24ca-4c1c-beff-039bb8c05816}" enabled="0" method="" siteId="{a9061e0c-24ca-4c1c-beff-039bb8c058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Standard Worksheet</vt:lpstr>
      <vt:lpstr>Phased Worksheet</vt:lpstr>
      <vt:lpstr>Government and Linear Projects</vt:lpstr>
      <vt:lpstr>Specimen Tree Worksheet</vt:lpstr>
      <vt:lpstr>A</vt:lpstr>
      <vt:lpstr>B</vt:lpstr>
    </vt:vector>
  </TitlesOfParts>
  <Manager/>
  <Company>mncppc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Burke, Thomas</dc:creator>
  <cp:keywords/>
  <dc:description/>
  <cp:lastModifiedBy>Burke, Thomas</cp:lastModifiedBy>
  <cp:revision/>
  <cp:lastPrinted>2024-12-17T15:45:27Z</cp:lastPrinted>
  <dcterms:created xsi:type="dcterms:W3CDTF">2003-08-06T17:07:22Z</dcterms:created>
  <dcterms:modified xsi:type="dcterms:W3CDTF">2025-05-09T19:18:12Z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0x01010090A3BC5386AE2C46A6870CCA6CD17C71</vt:lpwstr>
  </property>
</Properties>
</file>